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ander\OneDrive\Sopharma\Reports\2014 Q1 cons\Ready\"/>
    </mc:Choice>
  </mc:AlternateContent>
  <bookViews>
    <workbookView xWindow="15" yWindow="4215" windowWidth="20625" windowHeight="4080" activeTab="4"/>
  </bookViews>
  <sheets>
    <sheet name="Cover " sheetId="6" r:id="rId1"/>
    <sheet name="IS" sheetId="2" r:id="rId2"/>
    <sheet name="SFP" sheetId="3" r:id="rId3"/>
    <sheet name="CFS" sheetId="4" r:id="rId4"/>
    <sheet name="EQS" sheetId="5" r:id="rId5"/>
  </sheets>
  <externalReferences>
    <externalReference r:id="rId6"/>
    <externalReference r:id="rId7"/>
  </externalReferences>
  <definedNames>
    <definedName name="AS2DocOpenMode" hidden="1">"AS2DocumentEdit"</definedName>
    <definedName name="_xlnm.Database" localSheetId="0">#REF!</definedName>
    <definedName name="_xlnm.Database" localSheetId="4">#REF!</definedName>
    <definedName name="_xlnm.Database">#REF!</definedName>
    <definedName name="newName" hidden="1">{#N/A,#N/A,FALSE,"Aging Summary";#N/A,#N/A,FALSE,"Ratio Analysis";#N/A,#N/A,FALSE,"Test 120 Day Accts";#N/A,#N/A,FALSE,"Tickmarks"}</definedName>
    <definedName name="_xlnm.Print_Area" localSheetId="3">CFS!$A$1:$E$67</definedName>
    <definedName name="_xlnm.Print_Area" localSheetId="0">'Cover '!$A$1:$H$39</definedName>
    <definedName name="_xlnm.Print_Area" localSheetId="4">EQS!$A$1:$U$67</definedName>
    <definedName name="_xlnm.Print_Area" localSheetId="1">IS!$A$1:$G$73</definedName>
    <definedName name="_xlnm.Print_Area" localSheetId="2">SFP!$A$1:$G$75</definedName>
    <definedName name="_xlnm.Print_Titles" localSheetId="1">IS!$1:$2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Z_0C92A18C_82C1_43C8_B8D2_6F7E21DEB0D9_.wvu.Cols" localSheetId="3" hidden="1">CFS!$F:$IV</definedName>
    <definedName name="Z_0C92A18C_82C1_43C8_B8D2_6F7E21DEB0D9_.wvu.Cols" localSheetId="4" hidden="1">EQS!#REF!</definedName>
    <definedName name="Z_0C92A18C_82C1_43C8_B8D2_6F7E21DEB0D9_.wvu.Rows" localSheetId="3" hidden="1">CFS!$71:$65533</definedName>
    <definedName name="Z_2BD2C2C3_AF9C_11D6_9CEF_00D009775214_.wvu.Cols" localSheetId="3" hidden="1">CFS!$F:$IV</definedName>
    <definedName name="Z_2BD2C2C3_AF9C_11D6_9CEF_00D009775214_.wvu.Cols" localSheetId="4" hidden="1">EQS!#REF!</definedName>
    <definedName name="Z_2BD2C2C3_AF9C_11D6_9CEF_00D009775214_.wvu.PrintArea" localSheetId="3" hidden="1">CFS!$A$1:$E$40</definedName>
    <definedName name="Z_2BD2C2C3_AF9C_11D6_9CEF_00D009775214_.wvu.Rows" localSheetId="3" hidden="1">CFS!$69:$65533</definedName>
    <definedName name="Z_3DF3D3DF_0C20_498D_AC7F_CE0D39724717_.wvu.Cols" localSheetId="3" hidden="1">CFS!$F:$IV</definedName>
    <definedName name="Z_3DF3D3DF_0C20_498D_AC7F_CE0D39724717_.wvu.Cols" localSheetId="4" hidden="1">EQS!#REF!</definedName>
    <definedName name="Z_3DF3D3DF_0C20_498D_AC7F_CE0D39724717_.wvu.Rows" localSheetId="3" hidden="1">CFS!$71:$65533,CFS!$54:$55</definedName>
    <definedName name="Z_92AC9888_5B7E_11D6_9CEE_00D009757B57_.wvu.Cols" localSheetId="3" hidden="1">CFS!$F:$F</definedName>
    <definedName name="Z_9656BBF7_C4A3_41EC_B0C6_A21B380E3C2F_.wvu.Cols" localSheetId="3" hidden="1">CFS!$F:$F</definedName>
    <definedName name="Z_9656BBF7_C4A3_41EC_B0C6_A21B380E3C2F_.wvu.Cols" localSheetId="4" hidden="1">EQS!#REF!</definedName>
    <definedName name="Z_9656BBF7_C4A3_41EC_B0C6_A21B380E3C2F_.wvu.PrintArea" localSheetId="4" hidden="1">EQS!$A$1:$Q$59</definedName>
    <definedName name="Z_9656BBF7_C4A3_41EC_B0C6_A21B380E3C2F_.wvu.Rows" localSheetId="3" hidden="1">CFS!$71:$65533,CFS!$54:$55</definedName>
    <definedName name="Z_B4814C20_4CCB_4B35_83BE_734D71D6AD11_.wvu.Cols" localSheetId="0" hidden="1">'Cover '!$J:$IV</definedName>
    <definedName name="Z_B4814C20_4CCB_4B35_83BE_734D71D6AD11_.wvu.Rows" localSheetId="0" hidden="1">'Cover '!$59:$65525</definedName>
    <definedName name="Z_E6152AE8_B121_433B_AF57_E0B7ED5C69D1_.wvu.Cols" localSheetId="0" hidden="1">'Cover '!$J:$IV</definedName>
    <definedName name="Z_E6152AE8_B121_433B_AF57_E0B7ED5C69D1_.wvu.Rows" localSheetId="0" hidden="1">'Cover '!$59:$65525</definedName>
  </definedNames>
  <calcPr calcId="152511"/>
</workbook>
</file>

<file path=xl/calcChain.xml><?xml version="1.0" encoding="utf-8"?>
<calcChain xmlns="http://schemas.openxmlformats.org/spreadsheetml/2006/main">
  <c r="B56" i="5" l="1"/>
  <c r="U54" i="5"/>
  <c r="Q54" i="5"/>
  <c r="U52" i="5"/>
  <c r="Q52" i="5"/>
  <c r="U51" i="5"/>
  <c r="Q51" i="5"/>
  <c r="S50" i="5"/>
  <c r="O50" i="5"/>
  <c r="M50" i="5"/>
  <c r="K50" i="5"/>
  <c r="I50" i="5"/>
  <c r="G50" i="5"/>
  <c r="E50" i="5"/>
  <c r="Q50" i="5" s="1"/>
  <c r="U50" i="5" s="1"/>
  <c r="C50" i="5"/>
  <c r="U48" i="5"/>
  <c r="Q48" i="5"/>
  <c r="S47" i="5"/>
  <c r="Q47" i="5"/>
  <c r="U47" i="5" s="1"/>
  <c r="Q46" i="5"/>
  <c r="U46" i="5" s="1"/>
  <c r="Q45" i="5"/>
  <c r="U45" i="5" s="1"/>
  <c r="S44" i="5"/>
  <c r="S43" i="5" s="1"/>
  <c r="Q44" i="5"/>
  <c r="U44" i="5" s="1"/>
  <c r="O43" i="5"/>
  <c r="M43" i="5"/>
  <c r="K43" i="5"/>
  <c r="I43" i="5"/>
  <c r="G43" i="5"/>
  <c r="E43" i="5"/>
  <c r="Q43" i="5" s="1"/>
  <c r="C43" i="5"/>
  <c r="U41" i="5"/>
  <c r="U39" i="5" s="1"/>
  <c r="Q41" i="5"/>
  <c r="Q40" i="5"/>
  <c r="Q39" i="5" s="1"/>
  <c r="S39" i="5"/>
  <c r="S56" i="5" s="1"/>
  <c r="O39" i="5"/>
  <c r="O56" i="5" s="1"/>
  <c r="M39" i="5"/>
  <c r="M56" i="5" s="1"/>
  <c r="K39" i="5"/>
  <c r="K56" i="5" s="1"/>
  <c r="I39" i="5"/>
  <c r="I56" i="5" s="1"/>
  <c r="G39" i="5"/>
  <c r="G56" i="5" s="1"/>
  <c r="E39" i="5"/>
  <c r="E56" i="5" s="1"/>
  <c r="C39" i="5"/>
  <c r="C56" i="5" s="1"/>
  <c r="Q37" i="5"/>
  <c r="Q56" i="5" s="1"/>
  <c r="B34" i="5"/>
  <c r="M32" i="5"/>
  <c r="I32" i="5"/>
  <c r="E32" i="5"/>
  <c r="B32" i="5"/>
  <c r="S30" i="5"/>
  <c r="Q30" i="5"/>
  <c r="Q28" i="5"/>
  <c r="U28" i="5" s="1"/>
  <c r="Q27" i="5"/>
  <c r="U27" i="5" s="1"/>
  <c r="S26" i="5"/>
  <c r="O26" i="5"/>
  <c r="M26" i="5"/>
  <c r="K26" i="5"/>
  <c r="K32" i="5" s="1"/>
  <c r="I26" i="5"/>
  <c r="G26" i="5"/>
  <c r="G32" i="5" s="1"/>
  <c r="E26" i="5"/>
  <c r="C26" i="5"/>
  <c r="C32" i="5" s="1"/>
  <c r="Q25" i="5"/>
  <c r="U24" i="5"/>
  <c r="Q24" i="5"/>
  <c r="U23" i="5"/>
  <c r="Q23" i="5"/>
  <c r="U22" i="5"/>
  <c r="Q22" i="5"/>
  <c r="U21" i="5"/>
  <c r="Q21" i="5"/>
  <c r="U20" i="5"/>
  <c r="Q20" i="5"/>
  <c r="S19" i="5"/>
  <c r="S32" i="5" s="1"/>
  <c r="Q19" i="5"/>
  <c r="O19" i="5"/>
  <c r="O32" i="5" s="1"/>
  <c r="U17" i="5"/>
  <c r="Q17" i="5"/>
  <c r="U16" i="5"/>
  <c r="Q16" i="5"/>
  <c r="U15" i="5"/>
  <c r="S15" i="5"/>
  <c r="Q15" i="5"/>
  <c r="O15" i="5"/>
  <c r="M15" i="5"/>
  <c r="K15" i="5"/>
  <c r="I15" i="5"/>
  <c r="G15" i="5"/>
  <c r="E15" i="5"/>
  <c r="C15" i="5"/>
  <c r="U13" i="5"/>
  <c r="Q13" i="5"/>
  <c r="U10" i="5"/>
  <c r="F58" i="3"/>
  <c r="D58" i="3"/>
  <c r="F48" i="3"/>
  <c r="F60" i="3" s="1"/>
  <c r="D48" i="3"/>
  <c r="D60" i="3" s="1"/>
  <c r="D62" i="3" s="1"/>
  <c r="D46" i="3"/>
  <c r="F34" i="3"/>
  <c r="F38" i="3" s="1"/>
  <c r="D34" i="3"/>
  <c r="D38" i="3" s="1"/>
  <c r="F25" i="3"/>
  <c r="F27" i="3" s="1"/>
  <c r="D25" i="3"/>
  <c r="D27" i="3" s="1"/>
  <c r="F18" i="3"/>
  <c r="D18" i="3"/>
  <c r="F47" i="2"/>
  <c r="D47" i="2"/>
  <c r="F42" i="2"/>
  <c r="F48" i="2" s="1"/>
  <c r="D42" i="2"/>
  <c r="D48" i="2" s="1"/>
  <c r="F23" i="2"/>
  <c r="D23" i="2"/>
  <c r="F19" i="2"/>
  <c r="F28" i="2" s="1"/>
  <c r="F32" i="2" s="1"/>
  <c r="F36" i="2" s="1"/>
  <c r="F50" i="2" s="1"/>
  <c r="D18" i="2"/>
  <c r="D11" i="2"/>
  <c r="D19" i="2" s="1"/>
  <c r="D28" i="2" s="1"/>
  <c r="D32" i="2" s="1"/>
  <c r="D36" i="2" s="1"/>
  <c r="D50" i="2" s="1"/>
  <c r="U26" i="5" l="1"/>
  <c r="U43" i="5"/>
  <c r="U19" i="5"/>
  <c r="U32" i="5" s="1"/>
  <c r="Q26" i="5"/>
  <c r="Q32" i="5" s="1"/>
  <c r="U37" i="5"/>
  <c r="F62" i="3"/>
  <c r="A3" i="5"/>
  <c r="E5" i="4"/>
  <c r="E4" i="4"/>
  <c r="C5" i="4"/>
  <c r="C4" i="4"/>
  <c r="A3" i="4"/>
  <c r="A61" i="5"/>
  <c r="A63" i="5"/>
  <c r="A64" i="5"/>
  <c r="A66" i="5"/>
  <c r="A67" i="5"/>
  <c r="A60" i="5"/>
  <c r="A61" i="4"/>
  <c r="A63" i="4"/>
  <c r="A64" i="4"/>
  <c r="A66" i="4"/>
  <c r="A67" i="4"/>
  <c r="A60" i="4"/>
  <c r="A69" i="3"/>
  <c r="A71" i="3"/>
  <c r="A72" i="3"/>
  <c r="A74" i="3"/>
  <c r="A75" i="3"/>
  <c r="A68" i="3"/>
  <c r="A64" i="3"/>
  <c r="A58" i="5"/>
  <c r="A58" i="4"/>
  <c r="U56" i="5" l="1"/>
</calcChain>
</file>

<file path=xl/sharedStrings.xml><?xml version="1.0" encoding="utf-8"?>
<sst xmlns="http://schemas.openxmlformats.org/spreadsheetml/2006/main" count="249" uniqueCount="206">
  <si>
    <t>BGN'000</t>
  </si>
  <si>
    <t>SOPHARMA GROUP</t>
  </si>
  <si>
    <t>Ognian Donev, PhD</t>
  </si>
  <si>
    <t>Finance Director:</t>
  </si>
  <si>
    <t>Boris Borisov</t>
  </si>
  <si>
    <t>Yordanka Petkova</t>
  </si>
  <si>
    <t>Attachments</t>
  </si>
  <si>
    <t>Revenue</t>
  </si>
  <si>
    <t>Other operating income/(losses), net</t>
  </si>
  <si>
    <t>Changes in inventories of finished goods and work in progress</t>
  </si>
  <si>
    <t>Expenses on materials</t>
  </si>
  <si>
    <t>Hired services expense</t>
  </si>
  <si>
    <t>Employee benefits expense</t>
  </si>
  <si>
    <t>Depreciation and amortisation expense</t>
  </si>
  <si>
    <t>Carrying amount of goods sold</t>
  </si>
  <si>
    <t>Other operating expenses</t>
  </si>
  <si>
    <t>Profit from operations</t>
  </si>
  <si>
    <t>Finance income</t>
  </si>
  <si>
    <t>Finance costs</t>
  </si>
  <si>
    <t>Finance (costs)/income, net</t>
  </si>
  <si>
    <t>Profit before income tax</t>
  </si>
  <si>
    <t>Income tax expense</t>
  </si>
  <si>
    <t>Net profit for the period</t>
  </si>
  <si>
    <t>Other comprehensive income:</t>
  </si>
  <si>
    <t>Net change in fair value of available-for-sale financial assets</t>
  </si>
  <si>
    <t>Equity holders of the parent</t>
  </si>
  <si>
    <t>Non-controlling interest</t>
  </si>
  <si>
    <t>Total comprehensive income attributable to:</t>
  </si>
  <si>
    <t xml:space="preserve">Executive Director: </t>
  </si>
  <si>
    <t>ASSETS</t>
  </si>
  <si>
    <t>Non-current assets</t>
  </si>
  <si>
    <t>Property, plant and equipment</t>
  </si>
  <si>
    <t>Intangible assets</t>
  </si>
  <si>
    <t>Investment property</t>
  </si>
  <si>
    <t>Available-for-sale investments</t>
  </si>
  <si>
    <t>Loans granted to related parties</t>
  </si>
  <si>
    <t>Current assets</t>
  </si>
  <si>
    <t>Inventories</t>
  </si>
  <si>
    <t>Trade receivables</t>
  </si>
  <si>
    <t>Receivables from related parties</t>
  </si>
  <si>
    <t>Other receivables and prepayments</t>
  </si>
  <si>
    <t>Cash and cash equivalents</t>
  </si>
  <si>
    <t>TOTAL ASSETS</t>
  </si>
  <si>
    <t>EQUITY AND LIABILITIES</t>
  </si>
  <si>
    <t>Equity attributable to equity holders of the parent</t>
  </si>
  <si>
    <t>Share capital</t>
  </si>
  <si>
    <t>Reserves</t>
  </si>
  <si>
    <t>Retained earnings</t>
  </si>
  <si>
    <t>TOTAL EQUITY</t>
  </si>
  <si>
    <t>LIABILITIES</t>
  </si>
  <si>
    <t>Non-current liabilities</t>
  </si>
  <si>
    <t>Long-term bank loans</t>
  </si>
  <si>
    <t>Deferred tax liabilities</t>
  </si>
  <si>
    <t>Retirement benefit obligations</t>
  </si>
  <si>
    <t>Other non-current liabilities</t>
  </si>
  <si>
    <t>Finance lease liabilities</t>
  </si>
  <si>
    <t>Current liabilities</t>
  </si>
  <si>
    <t>Payables to related parties</t>
  </si>
  <si>
    <t>Payables to personnel and for social security</t>
  </si>
  <si>
    <t>Tax payables</t>
  </si>
  <si>
    <t>Other current liabilities</t>
  </si>
  <si>
    <t>TOTAL LIABILITIES</t>
  </si>
  <si>
    <t>TOTAL EQUITY AND LIABILITIES</t>
  </si>
  <si>
    <t>Cash flows from operating activities</t>
  </si>
  <si>
    <t>Cash receipts from customers</t>
  </si>
  <si>
    <t>Cash paid to suppliers</t>
  </si>
  <si>
    <t>Cash paid to employees and for social security</t>
  </si>
  <si>
    <t>Taxes paid (except income taxes)</t>
  </si>
  <si>
    <t>Taxes refunded (except income taxes)</t>
  </si>
  <si>
    <t>Interest and bank charges paid on working capital loans</t>
  </si>
  <si>
    <t>Foreign currency exchange, net</t>
  </si>
  <si>
    <t>Other proceeds/(payments), net</t>
  </si>
  <si>
    <t>Net cash flows from operating activities</t>
  </si>
  <si>
    <t>Cash flows from investing activities</t>
  </si>
  <si>
    <t>Purchases of property, plant and equipment</t>
  </si>
  <si>
    <t>Proceeds from sales of property, plant and equipment</t>
  </si>
  <si>
    <t>Purchases of intangible assets</t>
  </si>
  <si>
    <t>Purchases of available-for-sale investments</t>
  </si>
  <si>
    <t>Proceeds from sales of available-for-sale investments</t>
  </si>
  <si>
    <t xml:space="preserve">Loan repayments by related parties </t>
  </si>
  <si>
    <t>Loans granted to third parties</t>
  </si>
  <si>
    <t xml:space="preserve">Loan repayments by third parties </t>
  </si>
  <si>
    <t>Net cash flows used in investing activities</t>
  </si>
  <si>
    <t>Cash flows from financing activities</t>
  </si>
  <si>
    <t>Proceeds from long-term bank loans</t>
  </si>
  <si>
    <t>Repayment of long-term bank loans</t>
  </si>
  <si>
    <t xml:space="preserve">Interest and charges paid under investment purpose loans </t>
  </si>
  <si>
    <t>Payment of finance lease liabilities</t>
  </si>
  <si>
    <t>Dividends paid</t>
  </si>
  <si>
    <t>Net cash flows (used in) / from financing activities</t>
  </si>
  <si>
    <t>Cash and cash equivalents at 1 January</t>
  </si>
  <si>
    <t>Purchases of treasury shares</t>
  </si>
  <si>
    <t>Share
capital</t>
  </si>
  <si>
    <t>Treasury
shares</t>
  </si>
  <si>
    <t>Statutory
reserves</t>
  </si>
  <si>
    <t>Revaluation reserve - property, pland and equipment</t>
  </si>
  <si>
    <t>Available-for-sale financial assets reserve</t>
  </si>
  <si>
    <t>Translation of
foreign operations reserve</t>
  </si>
  <si>
    <t>Retained
earnings</t>
  </si>
  <si>
    <t>Total</t>
  </si>
  <si>
    <t>Effect of treasury shares acquisition</t>
  </si>
  <si>
    <t>Transfer to retained earnings</t>
  </si>
  <si>
    <t xml:space="preserve">Distribution of profit for:               </t>
  </si>
  <si>
    <t>* dividents</t>
  </si>
  <si>
    <t>* reserves</t>
  </si>
  <si>
    <t>Effects assumed by non-controlling interest on:</t>
  </si>
  <si>
    <t>* increase in participation in subsidiaries</t>
  </si>
  <si>
    <t>* decrease in participation in subsidiaries</t>
  </si>
  <si>
    <t>* distribution of dividents</t>
  </si>
  <si>
    <t>Deffered tax assets</t>
  </si>
  <si>
    <t xml:space="preserve">Effect from recalculated under hyper inflation </t>
  </si>
  <si>
    <t>Interest received on investment purpose loans and deposits</t>
  </si>
  <si>
    <t>* issue of capital in subsidiaries</t>
  </si>
  <si>
    <t>Board of Directors:</t>
  </si>
  <si>
    <t>Vessela Stoeva</t>
  </si>
  <si>
    <t>Alexander Tchaushev</t>
  </si>
  <si>
    <t>Ognian Palaveev</t>
  </si>
  <si>
    <t>Andrey Breshkov</t>
  </si>
  <si>
    <t>Executive Director:</t>
  </si>
  <si>
    <t>Chief Accountant:</t>
  </si>
  <si>
    <t>Head of Legal Department:</t>
  </si>
  <si>
    <t>Galina Angelova</t>
  </si>
  <si>
    <t>Address of Management:</t>
  </si>
  <si>
    <t>Sofia</t>
  </si>
  <si>
    <t>16, Iliensko Shousse Str.</t>
  </si>
  <si>
    <t>Lawyers:</t>
  </si>
  <si>
    <t>Ventsislav Stoev</t>
  </si>
  <si>
    <t>Stefan Yovkov</t>
  </si>
  <si>
    <t>Servicing Banks:</t>
  </si>
  <si>
    <t>Raiffeisenbank (Bulgaria) EAD</t>
  </si>
  <si>
    <t>DSK Bank EAD</t>
  </si>
  <si>
    <t>Eurobank and EFG Bulgaria AD</t>
  </si>
  <si>
    <t>Unicredit AD</t>
  </si>
  <si>
    <t>Citibank N.A.</t>
  </si>
  <si>
    <t>Auditor:</t>
  </si>
  <si>
    <t>AFA OOD</t>
  </si>
  <si>
    <t>ING Bank, Branch Sofia</t>
  </si>
  <si>
    <t>Long-term receivables from related parties</t>
  </si>
  <si>
    <t>Other long-term receivables</t>
  </si>
  <si>
    <t>Payments for acquisition of subsidiaries, net of received cash</t>
  </si>
  <si>
    <t>Head of Reporting:</t>
  </si>
  <si>
    <t>Lyudmila Bondzhova</t>
  </si>
  <si>
    <t>Societe Generale Expressbank AD</t>
  </si>
  <si>
    <t>Prepared by:</t>
  </si>
  <si>
    <t>Government grants</t>
  </si>
  <si>
    <t>Short-term part of long-term bank loans</t>
  </si>
  <si>
    <t>Cash received / (paid) on transactions with non-controlling interest, net</t>
  </si>
  <si>
    <t>-</t>
  </si>
  <si>
    <t>Commercial payables</t>
  </si>
  <si>
    <t>Income tax paid</t>
  </si>
  <si>
    <t>Purchase of investments in associated companies</t>
  </si>
  <si>
    <t>Net increase/(decrease) in cash and cash equivalents</t>
  </si>
  <si>
    <t>Legally mandaotry dividend for distribution</t>
  </si>
  <si>
    <t>Components that will not be reclassified in the profit or loss:</t>
  </si>
  <si>
    <t>Income tax relating to components of other comprehensive income that will not be reclassified</t>
  </si>
  <si>
    <t>Components that may be reclassified in the profit or loss:</t>
  </si>
  <si>
    <t>Income tax relating to components of other comprehensive income that may be reclassified</t>
  </si>
  <si>
    <t>TOTAL COMPREHENSIVE INCOME FOR THE PERIOD</t>
    <phoneticPr fontId="33" type="noConversion"/>
  </si>
  <si>
    <t>Net profit from on revaluation of property, plant and equipment</t>
  </si>
  <si>
    <t>Exchange rate differences from foreign operations</t>
  </si>
  <si>
    <t>Proceeds from sale of subsidiaries, net of provided cash</t>
  </si>
  <si>
    <t>Proceeds from short-term bank loans (overdraft), net</t>
  </si>
  <si>
    <t>Repayment of short-term bank loans (overdraft), net</t>
  </si>
  <si>
    <t>Received loans from third parties</t>
  </si>
  <si>
    <t xml:space="preserve"> * net profit for the year</t>
  </si>
  <si>
    <t xml:space="preserve"> * other component of comprehensive income, net of taxes</t>
  </si>
  <si>
    <t xml:space="preserve"> * dividends</t>
  </si>
  <si>
    <t>Total comprehensive income for the year, incl.:</t>
  </si>
  <si>
    <t>"Gatchev, Baleva, partners" Law office</t>
  </si>
  <si>
    <t>CONSOLIDATED STATEMENT OF COMPREHENSIVE INCOME</t>
  </si>
  <si>
    <t>for the quarter ended 31 March 2014</t>
  </si>
  <si>
    <t>1 January - 
31 March 2014</t>
  </si>
  <si>
    <t>1 January - 
31 March 2013</t>
  </si>
  <si>
    <t xml:space="preserve">Profit from net monetary position recalculated under hyper inflation </t>
  </si>
  <si>
    <t>Loss/(profit) from associated companies and joint ventures</t>
  </si>
  <si>
    <t>Loss from sale of subsidiaries</t>
  </si>
  <si>
    <t>Net profit for the period before legally mandatory dividend for distribution</t>
  </si>
  <si>
    <t>Other comprehensive income for the period, net of tax</t>
  </si>
  <si>
    <t xml:space="preserve">Net profit for the period, attributable to: </t>
  </si>
  <si>
    <t>The accompanying notes on pages 5 to 89 form an integral part of the consolidated interim financial statements.</t>
  </si>
  <si>
    <t>13, 14</t>
  </si>
  <si>
    <t>2.32.1</t>
  </si>
  <si>
    <t>CONSOLIDATED STATEMENT OF FINANCIAL POSITION</t>
  </si>
  <si>
    <t>as at 31 March 2014</t>
  </si>
  <si>
    <t>31 March 2014</t>
  </si>
  <si>
    <t>31 March 2013</t>
  </si>
  <si>
    <t>Goodwill</t>
  </si>
  <si>
    <t>Investments in associated companies and joint ventures</t>
  </si>
  <si>
    <t>Short-term bank loans</t>
  </si>
  <si>
    <t>CONSOLIDATED  STATEMENT OF CASH FLOWS</t>
  </si>
  <si>
    <t>Repayment of loans to third parties</t>
  </si>
  <si>
    <t>Proceeds from sale of treasury shares</t>
  </si>
  <si>
    <t>Cash and cash equivalents at 31 March</t>
  </si>
  <si>
    <t>CONSOLIDATED STATEMENT OF CHANGES IN OWNERS' EQUITY</t>
  </si>
  <si>
    <t>Balance at 1 January 2013</t>
  </si>
  <si>
    <t>Changes in owner's equity for the period</t>
  </si>
  <si>
    <t>* acquisition/(sale) of subsidiaries</t>
  </si>
  <si>
    <t>Total comprehensive income for the period, incl.:</t>
  </si>
  <si>
    <t>Balance at 31 March 2013</t>
  </si>
  <si>
    <t>Balance at 1 January 2014</t>
  </si>
  <si>
    <t>Changes in equity for the period</t>
  </si>
  <si>
    <t>Effect from acquisition of treasury shares</t>
  </si>
  <si>
    <t xml:space="preserve"> * statutory reserves</t>
  </si>
  <si>
    <t>Balance at 31 December 2014</t>
  </si>
  <si>
    <t>Uncontrolling interest</t>
  </si>
  <si>
    <t>Total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</si>
</sst>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9">
    <font>
      <sz val="10"/>
      <name val="Arial"/>
    </font>
    <font>
      <b/>
      <sz val="10"/>
      <name val="Times New Roman"/>
      <family val="1"/>
    </font>
    <font>
      <sz val="10"/>
      <name val="OpalB"/>
    </font>
    <font>
      <sz val="10"/>
      <name val="Times New Roman"/>
      <family val="1"/>
    </font>
    <font>
      <sz val="10"/>
      <name val="Hebar"/>
      <family val="2"/>
    </font>
    <font>
      <sz val="10"/>
      <name val="Arial"/>
    </font>
    <font>
      <sz val="10"/>
      <name val="OpalB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i/>
      <sz val="10"/>
      <name val="Times New Roman Cyr"/>
      <family val="1"/>
    </font>
    <font>
      <sz val="16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2"/>
      <color indexed="10"/>
      <name val="Times New Roman"/>
      <family val="1"/>
    </font>
    <font>
      <i/>
      <sz val="10"/>
      <name val="Times New Roman"/>
      <family val="1"/>
    </font>
    <font>
      <b/>
      <i/>
      <sz val="11"/>
      <name val="Times New Roman"/>
      <family val="1"/>
    </font>
    <font>
      <sz val="8"/>
      <name val="Arial"/>
      <family val="2"/>
    </font>
    <font>
      <sz val="11"/>
      <name val="Arial"/>
      <family val="2"/>
    </font>
    <font>
      <i/>
      <sz val="11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11"/>
      <color indexed="10"/>
      <name val="Times New Roman"/>
      <family val="1"/>
    </font>
    <font>
      <sz val="10"/>
      <name val="Arial"/>
    </font>
    <font>
      <b/>
      <sz val="10"/>
      <color indexed="8"/>
      <name val="Times New Roman"/>
      <family val="1"/>
    </font>
    <font>
      <sz val="10"/>
      <color indexed="10"/>
      <name val="Times New Roman"/>
    </font>
    <font>
      <sz val="11"/>
      <color indexed="10"/>
      <name val="Times New Roman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b/>
      <sz val="11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bar"/>
    </font>
    <font>
      <i/>
      <sz val="11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0">
    <xf numFmtId="0" fontId="0" fillId="0" borderId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27">
    <xf numFmtId="0" fontId="0" fillId="0" borderId="0" xfId="0"/>
    <xf numFmtId="0" fontId="3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41" fontId="8" fillId="0" borderId="0" xfId="0" applyNumberFormat="1" applyFont="1" applyFill="1" applyBorder="1" applyAlignment="1">
      <alignment horizontal="right"/>
    </xf>
    <xf numFmtId="41" fontId="8" fillId="0" borderId="0" xfId="0" applyNumberFormat="1" applyFont="1" applyFill="1" applyBorder="1"/>
    <xf numFmtId="41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41" fontId="7" fillId="0" borderId="1" xfId="0" applyNumberFormat="1" applyFont="1" applyFill="1" applyBorder="1" applyAlignment="1">
      <alignment horizontal="right"/>
    </xf>
    <xf numFmtId="43" fontId="7" fillId="0" borderId="0" xfId="0" applyNumberFormat="1" applyFont="1" applyFill="1" applyBorder="1" applyAlignment="1">
      <alignment horizontal="right"/>
    </xf>
    <xf numFmtId="41" fontId="7" fillId="0" borderId="0" xfId="0" applyNumberFormat="1" applyFont="1" applyFill="1" applyBorder="1" applyAlignment="1">
      <alignment horizontal="right"/>
    </xf>
    <xf numFmtId="41" fontId="8" fillId="0" borderId="2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64" fontId="8" fillId="0" borderId="0" xfId="2" applyNumberFormat="1" applyFont="1" applyFill="1" applyBorder="1"/>
    <xf numFmtId="41" fontId="7" fillId="0" borderId="3" xfId="0" applyNumberFormat="1" applyFont="1" applyFill="1" applyBorder="1" applyAlignment="1">
      <alignment horizontal="right"/>
    </xf>
    <xf numFmtId="164" fontId="8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4" fillId="0" borderId="0" xfId="12" applyFont="1" applyFill="1" applyBorder="1" applyAlignment="1">
      <alignment horizontal="left" vertical="center"/>
    </xf>
    <xf numFmtId="0" fontId="17" fillId="0" borderId="0" xfId="0" applyFont="1" applyFill="1"/>
    <xf numFmtId="0" fontId="1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10" fillId="0" borderId="0" xfId="5" applyFont="1" applyFill="1" applyBorder="1" applyAlignment="1">
      <alignment horizontal="left"/>
    </xf>
    <xf numFmtId="0" fontId="10" fillId="0" borderId="0" xfId="5" applyFont="1" applyFill="1" applyBorder="1" applyAlignment="1">
      <alignment horizontal="right"/>
    </xf>
    <xf numFmtId="0" fontId="18" fillId="0" borderId="0" xfId="0" applyFont="1" applyFill="1" applyBorder="1" applyAlignment="1">
      <alignment horizontal="left" vertical="center" wrapText="1"/>
    </xf>
    <xf numFmtId="0" fontId="22" fillId="0" borderId="0" xfId="5" applyFont="1" applyFill="1" applyBorder="1" applyAlignment="1">
      <alignment vertical="center"/>
    </xf>
    <xf numFmtId="0" fontId="20" fillId="0" borderId="0" xfId="5" applyFont="1" applyFill="1" applyBorder="1" applyAlignment="1">
      <alignment horizontal="right" vertical="center"/>
    </xf>
    <xf numFmtId="0" fontId="22" fillId="0" borderId="0" xfId="5" applyFont="1" applyFill="1" applyBorder="1" applyAlignment="1">
      <alignment horizontal="center" vertical="center"/>
    </xf>
    <xf numFmtId="0" fontId="3" fillId="0" borderId="0" xfId="0" applyFont="1" applyFill="1" applyBorder="1"/>
    <xf numFmtId="0" fontId="22" fillId="0" borderId="0" xfId="0" applyFont="1" applyFill="1" applyBorder="1"/>
    <xf numFmtId="41" fontId="1" fillId="0" borderId="0" xfId="0" applyNumberFormat="1" applyFont="1" applyFill="1" applyBorder="1" applyAlignment="1">
      <alignment horizontal="right" vertical="center" wrapText="1"/>
    </xf>
    <xf numFmtId="41" fontId="3" fillId="0" borderId="0" xfId="0" applyNumberFormat="1" applyFont="1" applyFill="1" applyBorder="1" applyAlignment="1">
      <alignment horizontal="right" vertical="center" wrapText="1"/>
    </xf>
    <xf numFmtId="41" fontId="3" fillId="0" borderId="0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18" fillId="0" borderId="0" xfId="0" applyNumberFormat="1" applyFont="1" applyFill="1" applyBorder="1" applyAlignment="1">
      <alignment horizontal="left" vertical="center" wrapText="1"/>
    </xf>
    <xf numFmtId="41" fontId="3" fillId="0" borderId="0" xfId="0" applyNumberFormat="1" applyFont="1" applyFill="1" applyBorder="1" applyAlignment="1">
      <alignment horizontal="center"/>
    </xf>
    <xf numFmtId="41" fontId="8" fillId="0" borderId="0" xfId="0" applyNumberFormat="1" applyFont="1" applyFill="1" applyBorder="1" applyAlignment="1">
      <alignment horizontal="center"/>
    </xf>
    <xf numFmtId="0" fontId="14" fillId="0" borderId="0" xfId="14" applyFont="1" applyFill="1" applyAlignment="1">
      <alignment vertical="center"/>
    </xf>
    <xf numFmtId="0" fontId="14" fillId="0" borderId="0" xfId="6" applyFont="1" applyFill="1" applyBorder="1" applyAlignment="1">
      <alignment vertical="center"/>
    </xf>
    <xf numFmtId="0" fontId="12" fillId="0" borderId="0" xfId="5" applyFont="1" applyFill="1" applyBorder="1" applyAlignment="1">
      <alignment horizontal="left" vertical="center"/>
    </xf>
    <xf numFmtId="0" fontId="24" fillId="0" borderId="0" xfId="14" quotePrefix="1" applyFont="1" applyFill="1" applyBorder="1" applyAlignment="1">
      <alignment horizontal="left" vertical="center"/>
    </xf>
    <xf numFmtId="15" fontId="25" fillId="0" borderId="0" xfId="5" applyNumberFormat="1" applyFont="1" applyFill="1" applyBorder="1" applyAlignment="1">
      <alignment horizontal="center" vertical="center" wrapText="1"/>
    </xf>
    <xf numFmtId="0" fontId="14" fillId="0" borderId="0" xfId="6" applyFont="1" applyFill="1"/>
    <xf numFmtId="15" fontId="27" fillId="0" borderId="0" xfId="5" applyNumberFormat="1" applyFont="1" applyFill="1" applyBorder="1" applyAlignment="1">
      <alignment horizontal="center" vertical="center" wrapText="1"/>
    </xf>
    <xf numFmtId="41" fontId="26" fillId="0" borderId="0" xfId="8" applyNumberFormat="1" applyFont="1" applyFill="1" applyBorder="1" applyAlignment="1">
      <alignment horizontal="right" vertical="center" wrapText="1"/>
    </xf>
    <xf numFmtId="0" fontId="11" fillId="0" borderId="0" xfId="6" applyFont="1" applyFill="1" applyBorder="1" applyAlignment="1">
      <alignment vertical="top" wrapText="1"/>
    </xf>
    <xf numFmtId="0" fontId="28" fillId="0" borderId="0" xfId="6" applyFont="1" applyFill="1" applyBorder="1" applyAlignment="1">
      <alignment horizontal="center"/>
    </xf>
    <xf numFmtId="41" fontId="8" fillId="0" borderId="0" xfId="6" applyNumberFormat="1" applyFont="1" applyFill="1" applyBorder="1" applyAlignment="1">
      <alignment horizontal="right"/>
    </xf>
    <xf numFmtId="0" fontId="15" fillId="0" borderId="0" xfId="6" applyFont="1" applyFill="1" applyBorder="1" applyAlignment="1">
      <alignment vertical="top" wrapText="1"/>
    </xf>
    <xf numFmtId="41" fontId="8" fillId="0" borderId="0" xfId="11" applyNumberFormat="1" applyFont="1" applyFill="1" applyBorder="1" applyAlignment="1">
      <alignment horizontal="right"/>
    </xf>
    <xf numFmtId="41" fontId="14" fillId="0" borderId="0" xfId="6" applyNumberFormat="1" applyFont="1" applyFill="1"/>
    <xf numFmtId="0" fontId="12" fillId="0" borderId="0" xfId="6" applyFont="1" applyFill="1"/>
    <xf numFmtId="41" fontId="7" fillId="0" borderId="0" xfId="6" applyNumberFormat="1" applyFont="1" applyFill="1" applyBorder="1" applyAlignment="1">
      <alignment horizontal="right"/>
    </xf>
    <xf numFmtId="0" fontId="8" fillId="0" borderId="0" xfId="6" applyFont="1" applyFill="1" applyBorder="1"/>
    <xf numFmtId="0" fontId="7" fillId="0" borderId="0" xfId="6" applyFont="1" applyFill="1" applyBorder="1" applyAlignment="1">
      <alignment wrapText="1"/>
    </xf>
    <xf numFmtId="0" fontId="8" fillId="0" borderId="0" xfId="6" applyFont="1" applyFill="1"/>
    <xf numFmtId="0" fontId="7" fillId="0" borderId="0" xfId="6" applyFont="1" applyFill="1"/>
    <xf numFmtId="49" fontId="8" fillId="0" borderId="0" xfId="6" applyNumberFormat="1" applyFont="1" applyFill="1" applyBorder="1" applyAlignment="1">
      <alignment horizontal="right"/>
    </xf>
    <xf numFmtId="0" fontId="29" fillId="0" borderId="0" xfId="6" applyFont="1" applyFill="1" applyBorder="1"/>
    <xf numFmtId="41" fontId="14" fillId="0" borderId="0" xfId="6" applyNumberFormat="1" applyFont="1" applyFill="1" applyBorder="1" applyAlignment="1">
      <alignment horizontal="right"/>
    </xf>
    <xf numFmtId="0" fontId="23" fillId="0" borderId="0" xfId="17" applyFont="1" applyFill="1" applyBorder="1" applyAlignment="1">
      <alignment horizontal="left" vertical="center"/>
    </xf>
    <xf numFmtId="0" fontId="28" fillId="0" borderId="0" xfId="6" applyFont="1" applyFill="1" applyAlignment="1">
      <alignment horizontal="center"/>
    </xf>
    <xf numFmtId="41" fontId="14" fillId="0" borderId="0" xfId="6" applyNumberFormat="1" applyFont="1" applyFill="1" applyAlignment="1">
      <alignment horizontal="right"/>
    </xf>
    <xf numFmtId="0" fontId="30" fillId="0" borderId="0" xfId="5" applyFont="1" applyFill="1" applyBorder="1" applyAlignment="1">
      <alignment horizontal="right" vertical="center"/>
    </xf>
    <xf numFmtId="0" fontId="32" fillId="0" borderId="0" xfId="10" applyFont="1" applyFill="1"/>
    <xf numFmtId="0" fontId="33" fillId="0" borderId="0" xfId="10" applyFont="1" applyFill="1"/>
    <xf numFmtId="0" fontId="14" fillId="0" borderId="0" xfId="6" applyFont="1" applyFill="1" applyAlignment="1">
      <alignment horizontal="center"/>
    </xf>
    <xf numFmtId="0" fontId="31" fillId="0" borderId="0" xfId="5" applyFont="1" applyFill="1" applyBorder="1" applyAlignment="1">
      <alignment horizontal="left" vertical="center"/>
    </xf>
    <xf numFmtId="0" fontId="31" fillId="0" borderId="0" xfId="5" applyFont="1" applyFill="1" applyBorder="1" applyAlignment="1">
      <alignment horizontal="right" vertical="center"/>
    </xf>
    <xf numFmtId="0" fontId="34" fillId="0" borderId="0" xfId="5" applyFont="1" applyFill="1" applyBorder="1" applyAlignment="1">
      <alignment vertical="center"/>
    </xf>
    <xf numFmtId="0" fontId="35" fillId="0" borderId="0" xfId="6" applyFont="1" applyFill="1"/>
    <xf numFmtId="0" fontId="14" fillId="0" borderId="2" xfId="8" applyNumberFormat="1" applyFont="1" applyFill="1" applyBorder="1" applyAlignment="1" applyProtection="1">
      <alignment vertical="top"/>
    </xf>
    <xf numFmtId="164" fontId="14" fillId="0" borderId="2" xfId="8" applyNumberFormat="1" applyFont="1" applyFill="1" applyBorder="1" applyAlignment="1" applyProtection="1">
      <alignment vertical="top"/>
    </xf>
    <xf numFmtId="0" fontId="14" fillId="0" borderId="0" xfId="8" applyNumberFormat="1" applyFont="1" applyFill="1" applyBorder="1" applyAlignment="1" applyProtection="1">
      <alignment vertical="top"/>
    </xf>
    <xf numFmtId="164" fontId="14" fillId="0" borderId="0" xfId="8" applyNumberFormat="1" applyFont="1" applyFill="1" applyBorder="1" applyAlignment="1" applyProtection="1">
      <alignment vertical="top"/>
    </xf>
    <xf numFmtId="14" fontId="14" fillId="0" borderId="0" xfId="8" applyNumberFormat="1" applyFont="1" applyFill="1" applyBorder="1" applyAlignment="1" applyProtection="1">
      <alignment vertical="top"/>
    </xf>
    <xf numFmtId="0" fontId="8" fillId="0" borderId="0" xfId="8" applyNumberFormat="1" applyFont="1" applyFill="1" applyBorder="1" applyAlignment="1" applyProtection="1"/>
    <xf numFmtId="0" fontId="1" fillId="0" borderId="0" xfId="8" applyNumberFormat="1" applyFont="1" applyFill="1" applyBorder="1" applyAlignment="1" applyProtection="1">
      <alignment horizontal="center" vertical="top" wrapText="1"/>
    </xf>
    <xf numFmtId="0" fontId="1" fillId="0" borderId="0" xfId="8" applyNumberFormat="1" applyFont="1" applyFill="1" applyBorder="1" applyAlignment="1" applyProtection="1">
      <alignment horizontal="right" vertical="top" wrapText="1"/>
    </xf>
    <xf numFmtId="0" fontId="3" fillId="0" borderId="0" xfId="8" applyNumberFormat="1" applyFont="1" applyFill="1" applyBorder="1" applyAlignment="1" applyProtection="1">
      <alignment vertical="top"/>
    </xf>
    <xf numFmtId="0" fontId="8" fillId="0" borderId="0" xfId="8" applyNumberFormat="1" applyFont="1" applyFill="1" applyBorder="1" applyAlignment="1" applyProtection="1">
      <alignment vertical="top"/>
    </xf>
    <xf numFmtId="0" fontId="3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right" vertical="top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1" fillId="0" borderId="0" xfId="8" applyNumberFormat="1" applyFont="1" applyFill="1" applyBorder="1" applyAlignment="1" applyProtection="1">
      <alignment horizontal="right" wrapText="1"/>
    </xf>
    <xf numFmtId="0" fontId="8" fillId="0" borderId="0" xfId="8" applyNumberFormat="1" applyFont="1" applyFill="1" applyBorder="1" applyAlignment="1" applyProtection="1">
      <alignment vertical="top"/>
      <protection locked="0"/>
    </xf>
    <xf numFmtId="0" fontId="20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30" fillId="0" borderId="0" xfId="8" applyNumberFormat="1" applyFont="1" applyFill="1" applyBorder="1" applyAlignment="1" applyProtection="1">
      <alignment vertical="top"/>
      <protection locked="0"/>
    </xf>
    <xf numFmtId="164" fontId="1" fillId="0" borderId="0" xfId="0" applyNumberFormat="1" applyFont="1" applyFill="1" applyBorder="1" applyAlignment="1">
      <alignment horizontal="right"/>
    </xf>
    <xf numFmtId="0" fontId="20" fillId="0" borderId="0" xfId="8" applyNumberFormat="1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/>
    <xf numFmtId="0" fontId="7" fillId="0" borderId="0" xfId="0" applyFont="1" applyFill="1" applyBorder="1" applyAlignment="1">
      <alignment horizontal="right"/>
    </xf>
    <xf numFmtId="164" fontId="8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vertical="center" wrapText="1"/>
    </xf>
    <xf numFmtId="164" fontId="7" fillId="0" borderId="0" xfId="8" applyNumberFormat="1" applyFont="1" applyFill="1" applyBorder="1" applyAlignment="1" applyProtection="1">
      <alignment vertical="center"/>
    </xf>
    <xf numFmtId="0" fontId="7" fillId="0" borderId="0" xfId="8" applyNumberFormat="1" applyFont="1" applyFill="1" applyBorder="1" applyAlignment="1" applyProtection="1">
      <alignment vertical="center"/>
    </xf>
    <xf numFmtId="0" fontId="3" fillId="0" borderId="0" xfId="8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0" xfId="8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horizontal="left" vertical="top" indent="1"/>
    </xf>
    <xf numFmtId="0" fontId="10" fillId="0" borderId="0" xfId="8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right"/>
    </xf>
    <xf numFmtId="0" fontId="14" fillId="0" borderId="0" xfId="8" applyNumberFormat="1" applyFont="1" applyFill="1" applyBorder="1" applyAlignment="1" applyProtection="1">
      <alignment horizontal="right"/>
    </xf>
    <xf numFmtId="0" fontId="31" fillId="0" borderId="0" xfId="5" quotePrefix="1" applyFont="1" applyFill="1" applyBorder="1" applyAlignment="1">
      <alignment horizontal="left"/>
    </xf>
    <xf numFmtId="0" fontId="31" fillId="0" borderId="0" xfId="8" quotePrefix="1" applyNumberFormat="1" applyFont="1" applyFill="1" applyBorder="1" applyAlignment="1" applyProtection="1">
      <alignment horizontal="right" vertical="top"/>
    </xf>
    <xf numFmtId="0" fontId="31" fillId="0" borderId="0" xfId="8" applyNumberFormat="1" applyFont="1" applyFill="1" applyBorder="1" applyAlignment="1" applyProtection="1">
      <alignment vertical="top"/>
    </xf>
    <xf numFmtId="0" fontId="38" fillId="0" borderId="0" xfId="8" applyNumberFormat="1" applyFont="1" applyFill="1" applyBorder="1" applyAlignment="1" applyProtection="1">
      <alignment vertical="top"/>
    </xf>
    <xf numFmtId="0" fontId="14" fillId="0" borderId="0" xfId="8" applyFont="1" applyFill="1" applyAlignment="1">
      <alignment horizontal="left"/>
    </xf>
    <xf numFmtId="41" fontId="10" fillId="0" borderId="0" xfId="8" applyNumberFormat="1" applyFont="1" applyFill="1" applyBorder="1" applyAlignment="1" applyProtection="1">
      <alignment vertical="center"/>
    </xf>
    <xf numFmtId="0" fontId="18" fillId="0" borderId="0" xfId="0" applyFont="1" applyFill="1"/>
    <xf numFmtId="0" fontId="7" fillId="0" borderId="2" xfId="0" applyFont="1" applyFill="1" applyBorder="1" applyAlignment="1">
      <alignment horizontal="left" vertical="center"/>
    </xf>
    <xf numFmtId="0" fontId="5" fillId="0" borderId="0" xfId="16" applyFill="1" applyBorder="1" applyAlignment="1">
      <alignment horizontal="left" vertical="center"/>
    </xf>
    <xf numFmtId="0" fontId="12" fillId="0" borderId="2" xfId="5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right" wrapText="1"/>
    </xf>
    <xf numFmtId="0" fontId="14" fillId="0" borderId="0" xfId="15" applyFont="1" applyFill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15" fillId="0" borderId="0" xfId="7" applyFont="1" applyFill="1" applyBorder="1" applyAlignment="1">
      <alignment vertical="top" wrapText="1"/>
    </xf>
    <xf numFmtId="0" fontId="15" fillId="0" borderId="0" xfId="7" applyFont="1" applyFill="1" applyBorder="1" applyAlignment="1">
      <alignment vertical="top"/>
    </xf>
    <xf numFmtId="0" fontId="11" fillId="0" borderId="0" xfId="7" applyFont="1" applyFill="1" applyBorder="1" applyAlignment="1">
      <alignment vertical="top" wrapText="1"/>
    </xf>
    <xf numFmtId="0" fontId="11" fillId="0" borderId="0" xfId="6" applyFont="1" applyFill="1" applyBorder="1" applyAlignment="1">
      <alignment vertical="top"/>
    </xf>
    <xf numFmtId="0" fontId="15" fillId="0" borderId="0" xfId="7" applyFont="1" applyFill="1" applyBorder="1"/>
    <xf numFmtId="0" fontId="7" fillId="0" borderId="0" xfId="6" applyFont="1" applyFill="1" applyBorder="1" applyAlignment="1">
      <alignment horizontal="left" wrapText="1"/>
    </xf>
    <xf numFmtId="3" fontId="8" fillId="0" borderId="0" xfId="6" applyNumberFormat="1" applyFont="1" applyFill="1"/>
    <xf numFmtId="3" fontId="7" fillId="0" borderId="0" xfId="6" applyNumberFormat="1" applyFont="1" applyFill="1"/>
    <xf numFmtId="0" fontId="13" fillId="0" borderId="0" xfId="4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 applyProtection="1">
      <alignment vertical="top" wrapText="1"/>
    </xf>
    <xf numFmtId="0" fontId="1" fillId="0" borderId="2" xfId="0" applyFont="1" applyFill="1" applyBorder="1" applyAlignment="1">
      <alignment horizontal="left" vertical="center" wrapText="1"/>
    </xf>
    <xf numFmtId="41" fontId="7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41" fontId="7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41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wrapText="1"/>
    </xf>
    <xf numFmtId="41" fontId="7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41" fontId="7" fillId="0" borderId="0" xfId="13" applyNumberFormat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center"/>
    </xf>
    <xf numFmtId="3" fontId="3" fillId="0" borderId="0" xfId="0" applyNumberFormat="1" applyFont="1" applyFill="1"/>
    <xf numFmtId="0" fontId="11" fillId="0" borderId="0" xfId="4" applyFont="1" applyFill="1" applyBorder="1" applyAlignment="1">
      <alignment horizontal="left" vertical="center" wrapText="1"/>
    </xf>
    <xf numFmtId="41" fontId="7" fillId="0" borderId="0" xfId="13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41" fontId="3" fillId="0" borderId="0" xfId="0" applyNumberFormat="1" applyFont="1" applyFill="1"/>
    <xf numFmtId="0" fontId="30" fillId="0" borderId="0" xfId="0" applyFont="1" applyFill="1" applyBorder="1" applyAlignment="1">
      <alignment horizontal="center" wrapText="1"/>
    </xf>
    <xf numFmtId="41" fontId="20" fillId="0" borderId="0" xfId="0" applyNumberFormat="1" applyFont="1" applyFill="1" applyBorder="1" applyAlignment="1">
      <alignment horizontal="right"/>
    </xf>
    <xf numFmtId="0" fontId="15" fillId="0" borderId="0" xfId="5" applyFont="1" applyFill="1" applyAlignment="1">
      <alignment horizontal="left" vertical="center" wrapText="1"/>
    </xf>
    <xf numFmtId="0" fontId="41" fillId="0" borderId="0" xfId="0" applyFont="1" applyFill="1" applyBorder="1" applyAlignment="1">
      <alignment horizontal="center" wrapText="1"/>
    </xf>
    <xf numFmtId="41" fontId="42" fillId="0" borderId="0" xfId="2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41" fontId="42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0" fontId="8" fillId="0" borderId="0" xfId="6" applyFont="1" applyFill="1" applyBorder="1" applyAlignment="1">
      <alignment vertical="top"/>
    </xf>
    <xf numFmtId="41" fontId="43" fillId="0" borderId="0" xfId="0" applyNumberFormat="1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center" wrapText="1"/>
    </xf>
    <xf numFmtId="0" fontId="48" fillId="0" borderId="0" xfId="0" applyFont="1" applyFill="1" applyBorder="1" applyAlignment="1">
      <alignment horizontal="center" wrapText="1"/>
    </xf>
    <xf numFmtId="41" fontId="49" fillId="0" borderId="1" xfId="13" applyNumberFormat="1" applyFont="1" applyFill="1" applyBorder="1" applyAlignment="1">
      <alignment horizontal="right" vertical="center"/>
    </xf>
    <xf numFmtId="41" fontId="50" fillId="0" borderId="0" xfId="0" applyNumberFormat="1" applyFont="1" applyFill="1" applyBorder="1" applyAlignment="1">
      <alignment horizontal="right"/>
    </xf>
    <xf numFmtId="41" fontId="49" fillId="0" borderId="0" xfId="13" applyNumberFormat="1" applyFont="1" applyFill="1" applyBorder="1" applyAlignment="1">
      <alignment horizontal="right" vertical="center"/>
    </xf>
    <xf numFmtId="41" fontId="49" fillId="0" borderId="3" xfId="13" applyNumberFormat="1" applyFont="1" applyFill="1" applyBorder="1" applyAlignment="1">
      <alignment vertical="center"/>
    </xf>
    <xf numFmtId="41" fontId="49" fillId="0" borderId="1" xfId="13" applyNumberFormat="1" applyFont="1" applyFill="1" applyBorder="1" applyAlignment="1">
      <alignment vertical="center"/>
    </xf>
    <xf numFmtId="41" fontId="49" fillId="0" borderId="0" xfId="13" applyNumberFormat="1" applyFont="1" applyFill="1" applyBorder="1" applyAlignment="1">
      <alignment vertical="center"/>
    </xf>
    <xf numFmtId="41" fontId="49" fillId="0" borderId="2" xfId="13" applyNumberFormat="1" applyFont="1" applyFill="1" applyBorder="1" applyAlignment="1">
      <alignment vertical="center"/>
    </xf>
    <xf numFmtId="0" fontId="0" fillId="0" borderId="0" xfId="0" applyFill="1"/>
    <xf numFmtId="41" fontId="0" fillId="0" borderId="0" xfId="0" applyNumberFormat="1" applyFill="1"/>
    <xf numFmtId="0" fontId="51" fillId="0" borderId="0" xfId="0" applyFont="1" applyFill="1" applyBorder="1" applyAlignment="1">
      <alignment horizontal="center" wrapText="1"/>
    </xf>
    <xf numFmtId="41" fontId="52" fillId="0" borderId="0" xfId="0" applyNumberFormat="1" applyFont="1" applyFill="1" applyBorder="1" applyAlignment="1">
      <alignment horizontal="right"/>
    </xf>
    <xf numFmtId="0" fontId="53" fillId="0" borderId="0" xfId="6" applyFont="1" applyFill="1" applyBorder="1" applyAlignment="1">
      <alignment horizontal="center"/>
    </xf>
    <xf numFmtId="0" fontId="28" fillId="0" borderId="0" xfId="6" applyFont="1" applyFill="1" applyBorder="1" applyAlignment="1">
      <alignment horizontal="center" vertical="center"/>
    </xf>
    <xf numFmtId="41" fontId="54" fillId="0" borderId="1" xfId="11" applyNumberFormat="1" applyFont="1" applyFill="1" applyBorder="1" applyAlignment="1">
      <alignment horizontal="right"/>
    </xf>
    <xf numFmtId="41" fontId="54" fillId="0" borderId="0" xfId="11" applyNumberFormat="1" applyFont="1" applyFill="1" applyBorder="1" applyAlignment="1">
      <alignment horizontal="right"/>
    </xf>
    <xf numFmtId="41" fontId="43" fillId="0" borderId="0" xfId="11" applyNumberFormat="1" applyFont="1" applyFill="1" applyBorder="1" applyAlignment="1">
      <alignment horizontal="right"/>
    </xf>
    <xf numFmtId="41" fontId="54" fillId="0" borderId="2" xfId="11" applyNumberFormat="1" applyFont="1" applyFill="1" applyBorder="1" applyAlignment="1">
      <alignment horizontal="right"/>
    </xf>
    <xf numFmtId="41" fontId="54" fillId="0" borderId="4" xfId="11" applyNumberFormat="1" applyFont="1" applyFill="1" applyBorder="1" applyAlignment="1">
      <alignment horizontal="right"/>
    </xf>
    <xf numFmtId="41" fontId="8" fillId="0" borderId="0" xfId="0" applyNumberFormat="1" applyFont="1" applyFill="1" applyBorder="1" applyAlignment="1">
      <alignment horizontal="left"/>
    </xf>
    <xf numFmtId="0" fontId="1" fillId="0" borderId="2" xfId="0" applyFont="1" applyBorder="1"/>
    <xf numFmtId="0" fontId="56" fillId="0" borderId="2" xfId="0" applyFont="1" applyBorder="1"/>
    <xf numFmtId="0" fontId="1" fillId="0" borderId="0" xfId="0" applyFont="1"/>
    <xf numFmtId="0" fontId="55" fillId="0" borderId="0" xfId="0" applyFont="1"/>
    <xf numFmtId="0" fontId="57" fillId="0" borderId="0" xfId="0" applyFont="1" applyFill="1"/>
    <xf numFmtId="0" fontId="35" fillId="0" borderId="0" xfId="0" applyFont="1" applyFill="1"/>
    <xf numFmtId="0" fontId="56" fillId="0" borderId="0" xfId="0" applyFont="1"/>
    <xf numFmtId="0" fontId="56" fillId="0" borderId="0" xfId="5" applyFont="1" applyAlignment="1">
      <alignment vertical="center"/>
    </xf>
    <xf numFmtId="0" fontId="56" fillId="0" borderId="0" xfId="0" applyFont="1" applyFill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35" fillId="0" borderId="0" xfId="0" applyFont="1"/>
    <xf numFmtId="0" fontId="55" fillId="0" borderId="0" xfId="0" applyFont="1" applyFill="1"/>
    <xf numFmtId="0" fontId="1" fillId="0" borderId="0" xfId="0" applyFont="1" applyFill="1" applyAlignment="1">
      <alignment horizontal="right"/>
    </xf>
    <xf numFmtId="0" fontId="59" fillId="0" borderId="0" xfId="0" applyFont="1" applyFill="1"/>
    <xf numFmtId="0" fontId="3" fillId="0" borderId="0" xfId="0" applyFont="1"/>
    <xf numFmtId="0" fontId="58" fillId="0" borderId="0" xfId="0" applyFont="1" applyFill="1"/>
    <xf numFmtId="0" fontId="1" fillId="0" borderId="0" xfId="0" applyFont="1" applyFill="1"/>
    <xf numFmtId="164" fontId="46" fillId="0" borderId="0" xfId="1" applyNumberFormat="1" applyFont="1" applyFill="1" applyBorder="1" applyAlignment="1">
      <alignment horizontal="right"/>
    </xf>
    <xf numFmtId="164" fontId="49" fillId="0" borderId="1" xfId="1" applyNumberFormat="1" applyFont="1" applyFill="1" applyBorder="1" applyAlignment="1">
      <alignment vertical="center"/>
    </xf>
    <xf numFmtId="41" fontId="60" fillId="0" borderId="0" xfId="11" applyNumberFormat="1" applyFont="1" applyFill="1" applyBorder="1" applyAlignment="1">
      <alignment horizontal="right"/>
    </xf>
    <xf numFmtId="0" fontId="61" fillId="0" borderId="0" xfId="8" applyNumberFormat="1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horizontal="right"/>
    </xf>
    <xf numFmtId="164" fontId="43" fillId="0" borderId="0" xfId="1" applyNumberFormat="1" applyFont="1" applyFill="1" applyBorder="1" applyAlignment="1" applyProtection="1">
      <alignment horizontal="right"/>
    </xf>
    <xf numFmtId="164" fontId="43" fillId="0" borderId="0" xfId="1" applyNumberFormat="1" applyFont="1" applyFill="1" applyBorder="1" applyAlignment="1" applyProtection="1">
      <alignment horizontal="right" vertical="center"/>
    </xf>
    <xf numFmtId="164" fontId="54" fillId="0" borderId="0" xfId="1" applyNumberFormat="1" applyFont="1" applyFill="1" applyBorder="1" applyAlignment="1" applyProtection="1">
      <alignment vertical="center"/>
    </xf>
    <xf numFmtId="164" fontId="20" fillId="0" borderId="0" xfId="1" applyNumberFormat="1" applyFont="1" applyFill="1" applyBorder="1" applyAlignment="1" applyProtection="1">
      <alignment horizontal="right"/>
    </xf>
    <xf numFmtId="0" fontId="8" fillId="0" borderId="0" xfId="15" applyFont="1" applyFill="1" applyAlignment="1">
      <alignment vertical="center" wrapText="1"/>
    </xf>
    <xf numFmtId="0" fontId="14" fillId="0" borderId="0" xfId="15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164" fontId="43" fillId="0" borderId="0" xfId="1" applyNumberFormat="1" applyFont="1" applyFill="1"/>
    <xf numFmtId="0" fontId="8" fillId="0" borderId="0" xfId="8" applyNumberFormat="1" applyFont="1" applyFill="1" applyBorder="1" applyAlignment="1" applyProtection="1">
      <alignment vertical="center"/>
    </xf>
    <xf numFmtId="164" fontId="54" fillId="0" borderId="2" xfId="1" applyNumberFormat="1" applyFont="1" applyFill="1" applyBorder="1" applyAlignment="1" applyProtection="1">
      <alignment vertical="center"/>
    </xf>
    <xf numFmtId="0" fontId="63" fillId="0" borderId="2" xfId="5" applyFont="1" applyBorder="1" applyAlignment="1">
      <alignment vertical="center"/>
    </xf>
    <xf numFmtId="0" fontId="62" fillId="0" borderId="0" xfId="0" applyFont="1" applyFill="1" applyBorder="1" applyAlignment="1">
      <alignment horizontal="right"/>
    </xf>
    <xf numFmtId="0" fontId="62" fillId="0" borderId="0" xfId="0" applyFont="1" applyFill="1" applyBorder="1" applyAlignment="1">
      <alignment horizontal="right" wrapText="1"/>
    </xf>
    <xf numFmtId="41" fontId="62" fillId="0" borderId="0" xfId="0" applyNumberFormat="1" applyFont="1" applyFill="1" applyBorder="1" applyAlignment="1">
      <alignment horizontal="right" vertical="center"/>
    </xf>
    <xf numFmtId="0" fontId="62" fillId="0" borderId="0" xfId="0" applyFont="1" applyFill="1" applyBorder="1" applyAlignment="1">
      <alignment horizontal="right" vertical="center"/>
    </xf>
    <xf numFmtId="41" fontId="62" fillId="0" borderId="0" xfId="0" applyNumberFormat="1" applyFont="1" applyFill="1" applyBorder="1" applyAlignment="1">
      <alignment horizontal="right" vertical="center" wrapText="1"/>
    </xf>
    <xf numFmtId="41" fontId="7" fillId="0" borderId="2" xfId="0" applyNumberFormat="1" applyFont="1" applyFill="1" applyBorder="1" applyAlignment="1">
      <alignment horizontal="right"/>
    </xf>
    <xf numFmtId="0" fontId="20" fillId="0" borderId="0" xfId="0" applyNumberFormat="1" applyFont="1" applyFill="1" applyBorder="1" applyAlignment="1" applyProtection="1">
      <alignment vertical="top" wrapText="1"/>
    </xf>
    <xf numFmtId="0" fontId="15" fillId="0" borderId="0" xfId="9" applyNumberFormat="1" applyFont="1" applyFill="1" applyBorder="1" applyAlignment="1" applyProtection="1">
      <alignment vertical="center" wrapText="1"/>
    </xf>
    <xf numFmtId="0" fontId="8" fillId="0" borderId="0" xfId="9" applyNumberFormat="1" applyFont="1" applyFill="1" applyBorder="1" applyAlignment="1" applyProtection="1">
      <alignment vertical="center" wrapText="1"/>
    </xf>
    <xf numFmtId="0" fontId="7" fillId="0" borderId="0" xfId="9" applyNumberFormat="1" applyFont="1" applyFill="1" applyBorder="1" applyAlignment="1" applyProtection="1">
      <alignment vertical="center" wrapText="1"/>
    </xf>
    <xf numFmtId="0" fontId="20" fillId="0" borderId="0" xfId="9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vertical="top" wrapText="1"/>
    </xf>
    <xf numFmtId="164" fontId="65" fillId="0" borderId="0" xfId="1" applyNumberFormat="1" applyFont="1" applyFill="1" applyBorder="1" applyAlignment="1" applyProtection="1">
      <alignment horizontal="right"/>
    </xf>
    <xf numFmtId="41" fontId="3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9" fontId="7" fillId="0" borderId="0" xfId="19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41" fontId="7" fillId="0" borderId="4" xfId="0" applyNumberFormat="1" applyFont="1" applyFill="1" applyBorder="1" applyAlignment="1">
      <alignment horizontal="right"/>
    </xf>
    <xf numFmtId="41" fontId="43" fillId="0" borderId="0" xfId="0" applyNumberFormat="1" applyFont="1" applyFill="1" applyBorder="1" applyAlignment="1">
      <alignment horizontal="right" vertical="center"/>
    </xf>
    <xf numFmtId="41" fontId="43" fillId="0" borderId="0" xfId="0" applyNumberFormat="1" applyFont="1" applyFill="1" applyBorder="1" applyAlignment="1">
      <alignment horizontal="center" vertical="center"/>
    </xf>
    <xf numFmtId="41" fontId="43" fillId="0" borderId="2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41" fontId="11" fillId="0" borderId="0" xfId="2" applyNumberFormat="1" applyFont="1" applyFill="1" applyBorder="1" applyAlignment="1"/>
    <xf numFmtId="0" fontId="43" fillId="0" borderId="0" xfId="12" applyFont="1" applyFill="1" applyBorder="1" applyAlignment="1">
      <alignment horizontal="center" vertical="center"/>
    </xf>
    <xf numFmtId="0" fontId="43" fillId="0" borderId="0" xfId="12" applyFont="1" applyFill="1" applyBorder="1" applyAlignment="1">
      <alignment horizontal="center"/>
    </xf>
    <xf numFmtId="41" fontId="43" fillId="0" borderId="0" xfId="12" applyNumberFormat="1" applyFont="1" applyFill="1" applyBorder="1" applyAlignment="1">
      <alignment horizontal="center" vertical="center"/>
    </xf>
    <xf numFmtId="41" fontId="54" fillId="0" borderId="0" xfId="2" applyNumberFormat="1" applyFont="1" applyFill="1" applyBorder="1" applyAlignment="1"/>
    <xf numFmtId="49" fontId="9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164" fontId="66" fillId="0" borderId="0" xfId="1" applyNumberFormat="1" applyFont="1" applyFill="1" applyBorder="1" applyAlignment="1">
      <alignment horizontal="right"/>
    </xf>
    <xf numFmtId="0" fontId="67" fillId="0" borderId="0" xfId="0" applyFont="1" applyFill="1" applyBorder="1" applyAlignment="1">
      <alignment horizontal="center" wrapText="1"/>
    </xf>
    <xf numFmtId="41" fontId="46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 applyProtection="1">
      <alignment vertical="top" wrapText="1"/>
    </xf>
    <xf numFmtId="164" fontId="7" fillId="0" borderId="4" xfId="8" applyNumberFormat="1" applyFont="1" applyFill="1" applyBorder="1" applyAlignment="1" applyProtection="1">
      <alignment horizontal="right"/>
    </xf>
    <xf numFmtId="164" fontId="8" fillId="0" borderId="0" xfId="8" applyNumberFormat="1" applyFont="1" applyFill="1" applyBorder="1" applyAlignment="1" applyProtection="1">
      <alignment horizontal="right"/>
    </xf>
    <xf numFmtId="164" fontId="7" fillId="0" borderId="0" xfId="8" applyNumberFormat="1" applyFont="1" applyFill="1" applyBorder="1" applyAlignment="1" applyProtection="1">
      <alignment horizontal="right"/>
    </xf>
    <xf numFmtId="43" fontId="7" fillId="0" borderId="0" xfId="8" applyNumberFormat="1" applyFont="1" applyFill="1" applyBorder="1" applyAlignment="1" applyProtection="1">
      <alignment vertical="center"/>
    </xf>
    <xf numFmtId="164" fontId="7" fillId="0" borderId="0" xfId="1" applyNumberFormat="1" applyFont="1" applyFill="1" applyBorder="1" applyAlignment="1" applyProtection="1">
      <alignment vertical="center"/>
    </xf>
    <xf numFmtId="164" fontId="43" fillId="0" borderId="0" xfId="1" applyNumberFormat="1" applyFont="1" applyFill="1" applyBorder="1" applyAlignment="1" applyProtection="1">
      <alignment vertical="center"/>
    </xf>
    <xf numFmtId="43" fontId="8" fillId="0" borderId="0" xfId="2" applyNumberFormat="1" applyFont="1" applyFill="1" applyBorder="1" applyAlignment="1" applyProtection="1">
      <alignment horizontal="right"/>
    </xf>
    <xf numFmtId="43" fontId="8" fillId="0" borderId="0" xfId="8" applyNumberFormat="1" applyFont="1" applyFill="1" applyBorder="1" applyAlignment="1" applyProtection="1">
      <alignment horizontal="right"/>
    </xf>
    <xf numFmtId="164" fontId="7" fillId="0" borderId="0" xfId="1" applyNumberFormat="1" applyFont="1" applyFill="1" applyBorder="1" applyAlignment="1" applyProtection="1">
      <alignment horizontal="right"/>
    </xf>
    <xf numFmtId="164" fontId="8" fillId="0" borderId="0" xfId="1" applyNumberFormat="1" applyFont="1" applyFill="1" applyBorder="1" applyAlignment="1" applyProtection="1">
      <alignment vertical="center"/>
    </xf>
    <xf numFmtId="164" fontId="54" fillId="0" borderId="0" xfId="1" applyNumberFormat="1" applyFont="1" applyFill="1" applyBorder="1" applyAlignment="1" applyProtection="1">
      <alignment horizontal="right"/>
    </xf>
    <xf numFmtId="43" fontId="65" fillId="0" borderId="0" xfId="2" applyNumberFormat="1" applyFont="1" applyFill="1" applyBorder="1" applyAlignment="1" applyProtection="1">
      <alignment horizontal="right"/>
    </xf>
    <xf numFmtId="164" fontId="10" fillId="0" borderId="0" xfId="1" applyNumberFormat="1" applyFont="1" applyFill="1" applyBorder="1" applyAlignment="1" applyProtection="1">
      <alignment vertical="center"/>
    </xf>
    <xf numFmtId="164" fontId="20" fillId="0" borderId="0" xfId="1" applyNumberFormat="1" applyFont="1" applyFill="1" applyBorder="1" applyAlignment="1" applyProtection="1">
      <alignment vertical="center"/>
    </xf>
    <xf numFmtId="164" fontId="54" fillId="0" borderId="2" xfId="1" applyNumberFormat="1" applyFont="1" applyFill="1" applyBorder="1" applyAlignment="1" applyProtection="1">
      <alignment horizontal="right"/>
    </xf>
    <xf numFmtId="0" fontId="68" fillId="0" borderId="0" xfId="8" applyNumberFormat="1" applyFont="1" applyFill="1" applyBorder="1" applyAlignment="1" applyProtection="1">
      <alignment horizontal="center" vertical="center"/>
    </xf>
    <xf numFmtId="43" fontId="65" fillId="0" borderId="0" xfId="8" applyNumberFormat="1" applyFont="1" applyFill="1" applyBorder="1" applyAlignment="1" applyProtection="1">
      <alignment horizontal="right"/>
    </xf>
    <xf numFmtId="164" fontId="61" fillId="0" borderId="0" xfId="1" applyNumberFormat="1" applyFont="1" applyFill="1" applyBorder="1" applyAlignment="1" applyProtection="1">
      <alignment horizontal="right"/>
    </xf>
    <xf numFmtId="164" fontId="61" fillId="0" borderId="0" xfId="1" applyNumberFormat="1" applyFont="1" applyFill="1" applyBorder="1" applyAlignment="1" applyProtection="1">
      <alignment vertical="center"/>
    </xf>
    <xf numFmtId="164" fontId="65" fillId="0" borderId="0" xfId="1" applyNumberFormat="1" applyFont="1" applyFill="1" applyBorder="1" applyAlignment="1" applyProtection="1">
      <alignment vertical="center"/>
    </xf>
    <xf numFmtId="43" fontId="20" fillId="0" borderId="0" xfId="2" applyNumberFormat="1" applyFont="1" applyFill="1" applyBorder="1" applyAlignment="1" applyProtection="1">
      <alignment horizontal="right"/>
    </xf>
    <xf numFmtId="0" fontId="62" fillId="0" borderId="0" xfId="8" applyNumberFormat="1" applyFont="1" applyFill="1" applyBorder="1" applyAlignment="1" applyProtection="1">
      <alignment horizontal="center" vertical="center"/>
    </xf>
    <xf numFmtId="164" fontId="54" fillId="0" borderId="2" xfId="2" applyNumberFormat="1" applyFont="1" applyFill="1" applyBorder="1" applyAlignment="1" applyProtection="1">
      <alignment horizontal="right"/>
    </xf>
    <xf numFmtId="164" fontId="54" fillId="0" borderId="0" xfId="8" applyNumberFormat="1" applyFont="1" applyFill="1" applyBorder="1" applyAlignment="1" applyProtection="1">
      <alignment horizontal="right"/>
    </xf>
    <xf numFmtId="43" fontId="43" fillId="0" borderId="0" xfId="2" applyNumberFormat="1" applyFont="1" applyFill="1" applyBorder="1" applyAlignment="1" applyProtection="1">
      <alignment horizontal="right"/>
    </xf>
    <xf numFmtId="0" fontId="44" fillId="0" borderId="0" xfId="8" applyNumberFormat="1" applyFont="1" applyFill="1" applyBorder="1" applyAlignment="1" applyProtection="1">
      <alignment horizontal="center" vertical="center"/>
    </xf>
    <xf numFmtId="164" fontId="43" fillId="0" borderId="0" xfId="8" applyNumberFormat="1" applyFont="1" applyFill="1" applyBorder="1" applyAlignment="1" applyProtection="1">
      <alignment horizontal="right"/>
    </xf>
    <xf numFmtId="164" fontId="43" fillId="0" borderId="0" xfId="8" applyNumberFormat="1" applyFont="1" applyFill="1" applyBorder="1" applyAlignment="1" applyProtection="1">
      <alignment vertical="center"/>
    </xf>
    <xf numFmtId="0" fontId="43" fillId="0" borderId="0" xfId="8" applyNumberFormat="1" applyFont="1" applyFill="1" applyBorder="1" applyAlignment="1" applyProtection="1">
      <alignment vertical="center"/>
    </xf>
    <xf numFmtId="164" fontId="54" fillId="0" borderId="0" xfId="8" applyNumberFormat="1" applyFont="1" applyFill="1" applyBorder="1" applyAlignment="1" applyProtection="1">
      <alignment vertical="center"/>
    </xf>
    <xf numFmtId="0" fontId="54" fillId="0" borderId="0" xfId="8" applyNumberFormat="1" applyFont="1" applyFill="1" applyBorder="1" applyAlignment="1" applyProtection="1">
      <alignment vertical="center"/>
    </xf>
    <xf numFmtId="0" fontId="7" fillId="0" borderId="0" xfId="5" applyFont="1" applyFill="1" applyAlignment="1">
      <alignment horizontal="left" vertical="center" wrapText="1"/>
    </xf>
    <xf numFmtId="0" fontId="7" fillId="0" borderId="0" xfId="5" applyFont="1" applyFill="1" applyAlignment="1">
      <alignment vertical="center" wrapText="1"/>
    </xf>
    <xf numFmtId="0" fontId="8" fillId="0" borderId="0" xfId="5" applyFont="1" applyFill="1" applyAlignment="1">
      <alignment vertical="center" wrapText="1"/>
    </xf>
    <xf numFmtId="0" fontId="15" fillId="0" borderId="0" xfId="4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wrapText="1"/>
    </xf>
    <xf numFmtId="0" fontId="7" fillId="0" borderId="0" xfId="12" applyFont="1" applyFill="1" applyBorder="1" applyAlignment="1">
      <alignment horizontal="left" vertical="center" wrapText="1"/>
    </xf>
    <xf numFmtId="0" fontId="1" fillId="0" borderId="0" xfId="5" applyFont="1" applyFill="1" applyAlignment="1">
      <alignment horizontal="left" vertical="center" wrapText="1"/>
    </xf>
    <xf numFmtId="0" fontId="15" fillId="0" borderId="0" xfId="5" applyFont="1" applyFill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8" fillId="0" borderId="0" xfId="5" applyFont="1" applyFill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top"/>
    </xf>
    <xf numFmtId="41" fontId="1" fillId="0" borderId="0" xfId="0" applyNumberFormat="1" applyFont="1" applyFill="1" applyBorder="1" applyAlignment="1">
      <alignment horizontal="right" vertical="center" wrapText="1"/>
    </xf>
    <xf numFmtId="41" fontId="3" fillId="0" borderId="0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left" vertical="center"/>
    </xf>
    <xf numFmtId="0" fontId="5" fillId="0" borderId="2" xfId="16" applyFill="1" applyBorder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5" fillId="0" borderId="0" xfId="16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wrapText="1"/>
    </xf>
    <xf numFmtId="0" fontId="12" fillId="0" borderId="0" xfId="5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" fillId="0" borderId="0" xfId="8" applyNumberFormat="1" applyFont="1" applyFill="1" applyBorder="1" applyAlignment="1" applyProtection="1">
      <alignment horizontal="right" vertical="top" wrapText="1"/>
    </xf>
    <xf numFmtId="0" fontId="3" fillId="0" borderId="0" xfId="0" applyFont="1" applyFill="1" applyBorder="1" applyAlignment="1">
      <alignment horizontal="right" vertical="top"/>
    </xf>
    <xf numFmtId="164" fontId="40" fillId="0" borderId="0" xfId="3" applyNumberFormat="1" applyFont="1" applyFill="1" applyBorder="1" applyAlignment="1" applyProtection="1">
      <alignment horizontal="right" vertical="top" wrapText="1"/>
    </xf>
    <xf numFmtId="164" fontId="40" fillId="0" borderId="0" xfId="3" applyNumberFormat="1" applyFont="1" applyFill="1" applyBorder="1" applyAlignment="1">
      <alignment horizontal="right" vertical="top"/>
    </xf>
    <xf numFmtId="0" fontId="8" fillId="0" borderId="0" xfId="8" applyNumberFormat="1" applyFont="1" applyFill="1" applyBorder="1" applyAlignment="1" applyProtection="1"/>
    <xf numFmtId="0" fontId="8" fillId="0" borderId="0" xfId="0" applyFont="1" applyFill="1" applyBorder="1" applyAlignment="1"/>
  </cellXfs>
  <cellStyles count="20">
    <cellStyle name="Comma" xfId="1" builtinId="3"/>
    <cellStyle name="Comma 2" xfId="2"/>
    <cellStyle name="Comma 3" xfId="3"/>
    <cellStyle name="Normal" xfId="0" builtinId="0"/>
    <cellStyle name="Normal 2" xfId="4"/>
    <cellStyle name="Normal_BAL" xfId="5"/>
    <cellStyle name="Normal_Financial statements 2000 Alcomet" xfId="6"/>
    <cellStyle name="Normal_Financial statements 2000 Alcomet 2" xfId="7"/>
    <cellStyle name="Normal_Financial statements_bg model 2002" xfId="8"/>
    <cellStyle name="Normal_Financial statements_bg model 2002 2" xfId="9"/>
    <cellStyle name="Normal_FS_2004_Final_28.03.05" xfId="10"/>
    <cellStyle name="Normal_FS_SOPHARMA_2005 (2)" xfId="11"/>
    <cellStyle name="Normal_FS'05-Neochim group-raboten_Final2" xfId="12"/>
    <cellStyle name="Normal_P&amp;L" xfId="13"/>
    <cellStyle name="Normal_P&amp;L_Financial statements_bg model 2002" xfId="14"/>
    <cellStyle name="Normal_P&amp;L_IS_by type" xfId="15"/>
    <cellStyle name="Normal_Sheet2" xfId="16"/>
    <cellStyle name="Normal_SOPHARMA_FS_01_12_2007_predvaritelen" xfId="17"/>
    <cellStyle name="Percent" xfId="19" builtinId="5"/>
    <cellStyle name="Percent 2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!!!%20SOPHARMA%20GROUP/CONSOLIDATION%202012/B%20-%20Completion/5%20-%20Review%20of%20the%20draft%20financial%20statements/Valia%20I_27.04.2013/&#1050;&#1040;&#1055;&#1048;&#1058;&#1040;&#1051;%20&#1048;%20&#1056;&#1045;&#1047;&#1045;&#1056;&#1042;&#1048;%20-%202012%20&#1075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S_SOPHARMA_GROUP_2014_B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о равнение "/>
      <sheetName val="сборен 2012"/>
      <sheetName val="HУ 2012"/>
      <sheetName val="Собствен капитал"/>
      <sheetName val="Резултат "/>
      <sheetName val="Натрупани печалби "/>
      <sheetName val="Сделки с НУ"/>
      <sheetName val="Резерв от трансформация"/>
      <sheetName val="GW 2006-2012"/>
      <sheetName val="Репутация - ориг.валута -2012"/>
      <sheetName val="Обратно изкупени акции"/>
      <sheetName val="ПР ИМО - 2012"/>
      <sheetName val="ПР ФА "/>
    </sheetNames>
    <sheetDataSet>
      <sheetData sheetId="0" refreshError="1"/>
      <sheetData sheetId="1" refreshError="1"/>
      <sheetData sheetId="2" refreshError="1"/>
      <sheetData sheetId="3" refreshError="1">
        <row r="46">
          <cell r="S4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SCI"/>
      <sheetName val="SFP"/>
      <sheetName val="SCF"/>
      <sheetName val="SEQ"/>
    </sheetNames>
    <sheetDataSet>
      <sheetData sheetId="0"/>
      <sheetData sheetId="1"/>
      <sheetData sheetId="2">
        <row r="38">
          <cell r="C38">
            <v>25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view="pageBreakPreview" topLeftCell="A43" zoomScaleNormal="90" zoomScaleSheetLayoutView="100" workbookViewId="0">
      <selection activeCell="C5" sqref="C5"/>
    </sheetView>
  </sheetViews>
  <sheetFormatPr defaultColWidth="0" defaultRowHeight="0" customHeight="1" zeroHeight="1"/>
  <cols>
    <col min="1" max="2" width="9.28515625" style="190" customWidth="1"/>
    <col min="3" max="3" width="24.7109375" style="190" customWidth="1"/>
    <col min="4" max="4" width="7.7109375" style="190" customWidth="1"/>
    <col min="5" max="9" width="9.28515625" style="190" customWidth="1"/>
    <col min="10" max="16384" width="9.28515625" style="190" hidden="1"/>
  </cols>
  <sheetData>
    <row r="1" spans="1:9" ht="18.75">
      <c r="A1" s="225" t="s">
        <v>1</v>
      </c>
      <c r="B1" s="188"/>
      <c r="C1" s="188"/>
      <c r="D1" s="189"/>
      <c r="E1" s="188"/>
      <c r="F1" s="188"/>
      <c r="G1" s="188"/>
      <c r="H1" s="188"/>
    </row>
    <row r="2" spans="1:9" ht="12.75"/>
    <row r="3" spans="1:9" ht="12.75"/>
    <row r="4" spans="1:9" ht="12.75"/>
    <row r="5" spans="1:9" ht="18.75">
      <c r="A5" s="191" t="s">
        <v>113</v>
      </c>
      <c r="D5" s="192" t="s">
        <v>2</v>
      </c>
      <c r="E5" s="193"/>
      <c r="F5" s="194"/>
      <c r="G5" s="194"/>
      <c r="H5" s="194"/>
      <c r="I5" s="194"/>
    </row>
    <row r="6" spans="1:9" ht="17.25" customHeight="1">
      <c r="A6" s="191"/>
      <c r="D6" s="192" t="s">
        <v>114</v>
      </c>
      <c r="E6" s="193"/>
      <c r="F6" s="194"/>
      <c r="G6" s="194"/>
      <c r="H6" s="194"/>
      <c r="I6" s="194"/>
    </row>
    <row r="7" spans="1:9" ht="18.75">
      <c r="A7" s="191"/>
      <c r="D7" s="192" t="s">
        <v>115</v>
      </c>
      <c r="E7" s="193"/>
      <c r="F7" s="194"/>
      <c r="G7" s="194"/>
      <c r="H7" s="194"/>
      <c r="I7" s="194"/>
    </row>
    <row r="8" spans="1:9" ht="18.75">
      <c r="A8" s="191"/>
      <c r="D8" s="192" t="s">
        <v>116</v>
      </c>
      <c r="E8" s="193"/>
      <c r="F8" s="194"/>
      <c r="G8" s="194"/>
      <c r="H8" s="194"/>
      <c r="I8" s="194"/>
    </row>
    <row r="9" spans="1:9" ht="16.5">
      <c r="A9" s="195"/>
      <c r="D9" s="192" t="s">
        <v>117</v>
      </c>
      <c r="E9" s="193"/>
      <c r="F9" s="195"/>
      <c r="G9" s="194"/>
      <c r="H9" s="194"/>
      <c r="I9" s="194"/>
    </row>
    <row r="10" spans="1:9" ht="18.75">
      <c r="A10" s="191"/>
      <c r="D10" s="196"/>
      <c r="E10" s="196"/>
      <c r="F10" s="194"/>
      <c r="G10" s="194"/>
      <c r="H10" s="194"/>
      <c r="I10" s="194"/>
    </row>
    <row r="11" spans="1:9" ht="18.75">
      <c r="A11" s="191"/>
      <c r="D11" s="197"/>
      <c r="E11" s="197"/>
      <c r="F11" s="197"/>
      <c r="G11" s="194"/>
      <c r="H11" s="194"/>
      <c r="I11" s="194"/>
    </row>
    <row r="12" spans="1:9" ht="18.75">
      <c r="A12" s="191" t="s">
        <v>118</v>
      </c>
      <c r="D12" s="197" t="s">
        <v>2</v>
      </c>
      <c r="E12" s="198"/>
      <c r="F12" s="198"/>
      <c r="G12" s="199"/>
    </row>
    <row r="13" spans="1:9" ht="16.5">
      <c r="D13" s="197"/>
      <c r="E13" s="198"/>
      <c r="F13" s="198"/>
      <c r="G13" s="200"/>
      <c r="H13" s="194"/>
      <c r="I13" s="194"/>
    </row>
    <row r="14" spans="1:9" ht="18.75">
      <c r="A14" s="191" t="s">
        <v>3</v>
      </c>
      <c r="D14" s="197" t="s">
        <v>4</v>
      </c>
      <c r="E14" s="198"/>
      <c r="F14" s="198"/>
      <c r="G14" s="200"/>
      <c r="H14" s="194"/>
      <c r="I14" s="194"/>
    </row>
    <row r="15" spans="1:9" ht="18.75">
      <c r="A15" s="201"/>
      <c r="D15" s="197"/>
      <c r="E15" s="198"/>
      <c r="F15" s="198"/>
      <c r="G15" s="200"/>
      <c r="H15" s="194"/>
      <c r="I15" s="194"/>
    </row>
    <row r="16" spans="1:9" ht="18.75">
      <c r="A16" s="201" t="s">
        <v>140</v>
      </c>
      <c r="D16" s="197" t="s">
        <v>141</v>
      </c>
      <c r="E16" s="198"/>
      <c r="F16" s="198"/>
      <c r="G16" s="200"/>
      <c r="H16" s="194"/>
      <c r="I16" s="194"/>
    </row>
    <row r="17" spans="1:9" ht="18.75">
      <c r="A17" s="201"/>
      <c r="D17" s="197"/>
      <c r="E17" s="198"/>
      <c r="F17" s="198"/>
      <c r="G17" s="200"/>
      <c r="H17" s="194"/>
      <c r="I17" s="194"/>
    </row>
    <row r="18" spans="1:9" ht="18.75">
      <c r="A18" s="191" t="s">
        <v>119</v>
      </c>
      <c r="B18" s="191"/>
      <c r="C18" s="191"/>
      <c r="D18" s="197" t="s">
        <v>5</v>
      </c>
      <c r="E18" s="198"/>
      <c r="F18" s="198"/>
      <c r="G18" s="200"/>
      <c r="H18" s="194"/>
      <c r="I18" s="194"/>
    </row>
    <row r="19" spans="1:9" ht="18.75">
      <c r="A19" s="191"/>
      <c r="D19" s="197"/>
      <c r="E19" s="198"/>
      <c r="F19" s="198"/>
      <c r="G19" s="199"/>
    </row>
    <row r="20" spans="1:9" ht="18.75">
      <c r="A20" s="191" t="s">
        <v>120</v>
      </c>
      <c r="D20" s="197" t="s">
        <v>121</v>
      </c>
      <c r="E20" s="198"/>
      <c r="F20" s="198"/>
      <c r="G20" s="199"/>
    </row>
    <row r="21" spans="1:9" ht="18.75">
      <c r="A21" s="191"/>
      <c r="D21" s="197"/>
      <c r="E21" s="198"/>
      <c r="F21" s="198"/>
      <c r="G21" s="199"/>
    </row>
    <row r="22" spans="1:9" ht="18.75">
      <c r="A22" s="191"/>
      <c r="D22" s="197"/>
      <c r="E22" s="198"/>
      <c r="F22" s="198"/>
      <c r="G22" s="199"/>
    </row>
    <row r="23" spans="1:9" ht="18.75">
      <c r="A23" s="191" t="s">
        <v>122</v>
      </c>
      <c r="D23" s="197" t="s">
        <v>123</v>
      </c>
      <c r="E23" s="198"/>
      <c r="F23" s="198"/>
      <c r="G23" s="199"/>
    </row>
    <row r="24" spans="1:9" ht="18.75">
      <c r="A24" s="191"/>
      <c r="D24" s="197" t="s">
        <v>124</v>
      </c>
      <c r="E24" s="198"/>
      <c r="F24" s="198"/>
      <c r="G24" s="199"/>
    </row>
    <row r="25" spans="1:9" ht="18.75">
      <c r="A25" s="191"/>
      <c r="D25" s="194"/>
      <c r="E25" s="200"/>
      <c r="F25" s="200"/>
      <c r="G25" s="199"/>
    </row>
    <row r="26" spans="1:9" ht="18.75">
      <c r="A26" s="191" t="s">
        <v>125</v>
      </c>
      <c r="C26" s="202"/>
      <c r="D26" s="197" t="s">
        <v>168</v>
      </c>
      <c r="E26" s="198"/>
      <c r="F26" s="199"/>
      <c r="G26" s="203"/>
    </row>
    <row r="27" spans="1:9" ht="18.75">
      <c r="A27" s="191"/>
      <c r="D27" s="197" t="s">
        <v>126</v>
      </c>
      <c r="E27" s="204"/>
      <c r="F27" s="204"/>
      <c r="G27" s="204"/>
    </row>
    <row r="28" spans="1:9" ht="18.75">
      <c r="A28" s="191"/>
      <c r="D28" s="197" t="s">
        <v>127</v>
      </c>
      <c r="E28" s="204"/>
      <c r="F28" s="204"/>
      <c r="G28" s="204"/>
    </row>
    <row r="29" spans="1:9" ht="18.75">
      <c r="A29" s="191"/>
      <c r="D29" s="197"/>
      <c r="E29" s="204"/>
      <c r="F29" s="199"/>
      <c r="G29" s="204"/>
    </row>
    <row r="30" spans="1:9" ht="18.75">
      <c r="A30" s="191" t="s">
        <v>128</v>
      </c>
      <c r="D30" s="192" t="s">
        <v>129</v>
      </c>
      <c r="E30" s="205"/>
      <c r="F30" s="205"/>
      <c r="G30" s="205"/>
      <c r="H30" s="191"/>
      <c r="I30" s="191"/>
    </row>
    <row r="31" spans="1:9" ht="18.75">
      <c r="D31" s="192" t="s">
        <v>130</v>
      </c>
      <c r="E31" s="205"/>
      <c r="F31" s="205"/>
      <c r="G31" s="205"/>
      <c r="H31" s="191"/>
      <c r="I31" s="191"/>
    </row>
    <row r="32" spans="1:9" ht="18.75">
      <c r="A32" s="191"/>
      <c r="D32" s="192" t="s">
        <v>131</v>
      </c>
      <c r="E32" s="205"/>
      <c r="F32" s="205"/>
      <c r="G32" s="205"/>
    </row>
    <row r="33" spans="1:9" ht="18.75">
      <c r="A33" s="191"/>
      <c r="D33" s="192" t="s">
        <v>142</v>
      </c>
      <c r="E33" s="205"/>
      <c r="F33" s="205"/>
      <c r="G33" s="205"/>
    </row>
    <row r="34" spans="1:9" ht="18.75">
      <c r="A34" s="191"/>
      <c r="D34" s="192" t="s">
        <v>132</v>
      </c>
      <c r="E34" s="205"/>
      <c r="F34" s="205"/>
      <c r="G34" s="205"/>
    </row>
    <row r="35" spans="1:9" ht="18.75">
      <c r="A35" s="191"/>
      <c r="D35" s="192" t="s">
        <v>133</v>
      </c>
      <c r="E35" s="205"/>
      <c r="F35" s="205"/>
      <c r="G35" s="205"/>
    </row>
    <row r="36" spans="1:9" ht="18.75">
      <c r="A36" s="191"/>
      <c r="D36" s="192" t="s">
        <v>136</v>
      </c>
      <c r="E36" s="205"/>
      <c r="F36" s="205"/>
      <c r="G36" s="205"/>
    </row>
    <row r="37" spans="1:9" ht="18.75">
      <c r="A37" s="191"/>
      <c r="D37" s="192"/>
      <c r="E37" s="205"/>
      <c r="F37" s="205"/>
      <c r="G37" s="205"/>
    </row>
    <row r="38" spans="1:9" ht="18.75">
      <c r="A38" s="191"/>
      <c r="D38" s="192"/>
      <c r="E38" s="1"/>
      <c r="F38" s="203"/>
      <c r="G38" s="1"/>
    </row>
    <row r="39" spans="1:9" ht="18.75">
      <c r="A39" s="191" t="s">
        <v>134</v>
      </c>
      <c r="D39" s="194" t="s">
        <v>135</v>
      </c>
      <c r="E39" s="204"/>
      <c r="F39" s="204"/>
      <c r="G39" s="1"/>
      <c r="H39" s="206"/>
      <c r="I39" s="206"/>
    </row>
    <row r="40" spans="1:9" ht="18.75">
      <c r="A40" s="191"/>
      <c r="E40" s="204"/>
      <c r="F40" s="199"/>
      <c r="G40" s="204"/>
    </row>
    <row r="41" spans="1:9" ht="18.75">
      <c r="A41" s="191"/>
      <c r="F41" s="191"/>
    </row>
    <row r="42" spans="1:9" ht="18.75">
      <c r="A42" s="191"/>
      <c r="F42" s="191"/>
    </row>
    <row r="43" spans="1:9" ht="18.75">
      <c r="A43" s="191"/>
      <c r="F43" s="191"/>
    </row>
    <row r="44" spans="1:9" ht="18.75">
      <c r="A44" s="191"/>
      <c r="F44" s="191"/>
    </row>
    <row r="45" spans="1:9" ht="18.75">
      <c r="A45" s="191"/>
      <c r="F45" s="191"/>
    </row>
    <row r="46" spans="1:9" ht="18.75">
      <c r="A46" s="191"/>
      <c r="F46" s="191"/>
    </row>
    <row r="47" spans="1:9" ht="18.75">
      <c r="A47" s="191"/>
      <c r="F47" s="191"/>
    </row>
    <row r="48" spans="1:9" ht="12.75"/>
    <row r="49" ht="12.75"/>
    <row r="50" ht="12.75"/>
    <row r="51" ht="12.75"/>
    <row r="52" ht="12.75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</sheetData>
  <pageMargins left="0.78740157480314965" right="0.35433070866141736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view="pageBreakPreview" zoomScale="75" zoomScaleNormal="100" zoomScaleSheetLayoutView="75" workbookViewId="0">
      <selection activeCell="A10" sqref="A10:A58"/>
    </sheetView>
  </sheetViews>
  <sheetFormatPr defaultColWidth="11.42578125" defaultRowHeight="15"/>
  <cols>
    <col min="1" max="1" width="102" style="2" customWidth="1"/>
    <col min="2" max="2" width="9.7109375" style="8" customWidth="1"/>
    <col min="3" max="3" width="2.7109375" style="8" customWidth="1"/>
    <col min="4" max="4" width="16.28515625" style="8" bestFit="1" customWidth="1"/>
    <col min="5" max="5" width="1.42578125" style="8" customWidth="1"/>
    <col min="6" max="6" width="16.28515625" style="8" bestFit="1" customWidth="1"/>
    <col min="7" max="7" width="3.28515625" style="2" customWidth="1"/>
    <col min="8" max="8" width="5" style="2" customWidth="1"/>
    <col min="9" max="9" width="11.42578125" style="2" bestFit="1" customWidth="1"/>
    <col min="10" max="16384" width="11.42578125" style="2"/>
  </cols>
  <sheetData>
    <row r="1" spans="1:9">
      <c r="A1" s="309" t="s">
        <v>1</v>
      </c>
      <c r="B1" s="310"/>
      <c r="C1" s="310"/>
      <c r="D1" s="310"/>
      <c r="E1" s="310"/>
      <c r="F1" s="310"/>
    </row>
    <row r="2" spans="1:9" s="3" customFormat="1">
      <c r="A2" s="311" t="s">
        <v>169</v>
      </c>
      <c r="B2" s="312"/>
      <c r="C2" s="312"/>
      <c r="D2" s="312"/>
      <c r="E2" s="312"/>
      <c r="F2" s="312"/>
    </row>
    <row r="3" spans="1:9">
      <c r="A3" s="4" t="s">
        <v>170</v>
      </c>
      <c r="B3" s="5"/>
      <c r="C3" s="5"/>
      <c r="D3" s="5"/>
      <c r="E3" s="5"/>
      <c r="F3" s="5"/>
    </row>
    <row r="4" spans="1:9" ht="8.25" customHeight="1">
      <c r="A4" s="240"/>
      <c r="B4" s="5"/>
      <c r="C4" s="5"/>
      <c r="D4" s="5"/>
      <c r="E4" s="5"/>
      <c r="F4" s="5"/>
    </row>
    <row r="5" spans="1:9" ht="9.75" customHeight="1">
      <c r="A5" s="4"/>
      <c r="B5" s="5"/>
      <c r="C5" s="5"/>
      <c r="D5" s="5"/>
      <c r="E5" s="5"/>
      <c r="F5" s="5"/>
    </row>
    <row r="6" spans="1:9">
      <c r="A6" s="3"/>
      <c r="B6" s="306" t="s">
        <v>6</v>
      </c>
      <c r="C6" s="6"/>
      <c r="D6" s="307" t="s">
        <v>171</v>
      </c>
      <c r="E6" s="6"/>
      <c r="F6" s="307" t="s">
        <v>172</v>
      </c>
    </row>
    <row r="7" spans="1:9" ht="10.5" customHeight="1">
      <c r="A7" s="3"/>
      <c r="B7" s="306"/>
      <c r="C7" s="6"/>
      <c r="D7" s="308"/>
      <c r="E7" s="6"/>
      <c r="F7" s="308"/>
    </row>
    <row r="8" spans="1:9">
      <c r="A8" s="7"/>
      <c r="D8" s="226" t="s">
        <v>0</v>
      </c>
      <c r="F8" s="227" t="s">
        <v>0</v>
      </c>
    </row>
    <row r="9" spans="1:9">
      <c r="A9" s="7"/>
    </row>
    <row r="10" spans="1:9" ht="15" customHeight="1">
      <c r="A10" s="216" t="s">
        <v>7</v>
      </c>
      <c r="B10" s="12">
        <v>3</v>
      </c>
      <c r="D10" s="9">
        <v>214292</v>
      </c>
      <c r="F10" s="9">
        <v>187608</v>
      </c>
      <c r="I10" s="10"/>
    </row>
    <row r="11" spans="1:9">
      <c r="A11" s="124" t="s">
        <v>8</v>
      </c>
      <c r="B11" s="12">
        <v>4</v>
      </c>
      <c r="D11" s="9">
        <f>3578-445</f>
        <v>3133</v>
      </c>
      <c r="F11" s="9">
        <v>2361</v>
      </c>
      <c r="G11" s="187"/>
    </row>
    <row r="12" spans="1:9">
      <c r="A12" s="123" t="s">
        <v>9</v>
      </c>
      <c r="B12" s="12"/>
      <c r="D12" s="11">
        <v>-311</v>
      </c>
      <c r="F12" s="11">
        <v>-484</v>
      </c>
      <c r="G12" s="11"/>
      <c r="I12" s="10"/>
    </row>
    <row r="13" spans="1:9">
      <c r="A13" s="216" t="s">
        <v>10</v>
      </c>
      <c r="B13" s="12">
        <v>5</v>
      </c>
      <c r="D13" s="9">
        <v>-23733</v>
      </c>
      <c r="F13" s="9">
        <v>-21484</v>
      </c>
      <c r="G13" s="9"/>
      <c r="I13" s="10"/>
    </row>
    <row r="14" spans="1:9">
      <c r="A14" s="217" t="s">
        <v>11</v>
      </c>
      <c r="B14" s="12">
        <v>6</v>
      </c>
      <c r="D14" s="9">
        <v>-18181</v>
      </c>
      <c r="F14" s="9">
        <v>-14219</v>
      </c>
      <c r="G14" s="9"/>
      <c r="I14" s="10"/>
    </row>
    <row r="15" spans="1:9">
      <c r="A15" s="124" t="s">
        <v>12</v>
      </c>
      <c r="B15" s="12">
        <v>7</v>
      </c>
      <c r="D15" s="9">
        <v>-19326</v>
      </c>
      <c r="F15" s="9">
        <v>-17276</v>
      </c>
      <c r="G15" s="9"/>
    </row>
    <row r="16" spans="1:9">
      <c r="A16" s="123" t="s">
        <v>13</v>
      </c>
      <c r="B16" s="12" t="s">
        <v>180</v>
      </c>
      <c r="D16" s="9">
        <v>-7612</v>
      </c>
      <c r="F16" s="9">
        <v>-5410</v>
      </c>
      <c r="G16" s="9"/>
    </row>
    <row r="17" spans="1:10">
      <c r="A17" s="218" t="s">
        <v>14</v>
      </c>
      <c r="B17" s="12"/>
      <c r="D17" s="9">
        <v>-126283</v>
      </c>
      <c r="F17" s="9">
        <v>-105935</v>
      </c>
      <c r="G17" s="9"/>
    </row>
    <row r="18" spans="1:10">
      <c r="A18" s="217" t="s">
        <v>15</v>
      </c>
      <c r="B18" s="12">
        <v>8</v>
      </c>
      <c r="D18" s="9">
        <f>-1402+445</f>
        <v>-957</v>
      </c>
      <c r="F18" s="9">
        <v>-3433</v>
      </c>
      <c r="G18" s="9"/>
      <c r="I18" s="10"/>
    </row>
    <row r="19" spans="1:10" ht="15" customHeight="1">
      <c r="A19" s="219" t="s">
        <v>16</v>
      </c>
      <c r="B19" s="12"/>
      <c r="D19" s="14">
        <f>SUM(D10:D18)</f>
        <v>21022</v>
      </c>
      <c r="F19" s="14">
        <f>SUM(F10:F18)</f>
        <v>21728</v>
      </c>
      <c r="G19" s="16"/>
      <c r="J19" s="10"/>
    </row>
    <row r="20" spans="1:10" ht="15" customHeight="1">
      <c r="A20" s="218"/>
      <c r="B20" s="12"/>
      <c r="D20" s="9"/>
      <c r="F20" s="9"/>
      <c r="G20" s="9"/>
    </row>
    <row r="21" spans="1:10">
      <c r="A21" s="124" t="s">
        <v>17</v>
      </c>
      <c r="B21" s="12">
        <v>10</v>
      </c>
      <c r="D21" s="9">
        <v>1123</v>
      </c>
      <c r="F21" s="9">
        <v>1858</v>
      </c>
      <c r="G21" s="187"/>
    </row>
    <row r="22" spans="1:10">
      <c r="A22" s="124" t="s">
        <v>18</v>
      </c>
      <c r="B22" s="12">
        <v>11</v>
      </c>
      <c r="D22" s="9">
        <v>-7060</v>
      </c>
      <c r="F22" s="9">
        <v>-2051</v>
      </c>
      <c r="G22" s="13"/>
    </row>
    <row r="23" spans="1:10">
      <c r="A23" s="125" t="s">
        <v>19</v>
      </c>
      <c r="B23" s="12"/>
      <c r="D23" s="14">
        <f>SUM(D21:D22)</f>
        <v>-5937</v>
      </c>
      <c r="F23" s="14">
        <f>SUM(F21:F22)</f>
        <v>-193</v>
      </c>
      <c r="G23" s="13"/>
    </row>
    <row r="24" spans="1:10">
      <c r="A24" s="125"/>
      <c r="B24" s="12"/>
      <c r="D24" s="16"/>
      <c r="F24" s="16"/>
      <c r="G24" s="13"/>
    </row>
    <row r="25" spans="1:10">
      <c r="A25" s="218" t="s">
        <v>173</v>
      </c>
      <c r="B25" s="12" t="s">
        <v>181</v>
      </c>
      <c r="D25" s="9">
        <v>0</v>
      </c>
      <c r="F25" s="9">
        <v>-378</v>
      </c>
      <c r="G25" s="13"/>
    </row>
    <row r="26" spans="1:10" ht="15.75" customHeight="1">
      <c r="A26" s="218" t="s">
        <v>174</v>
      </c>
      <c r="B26" s="12"/>
      <c r="D26" s="9">
        <v>-33</v>
      </c>
      <c r="F26" s="9">
        <v>4</v>
      </c>
      <c r="G26" s="13"/>
    </row>
    <row r="27" spans="1:10">
      <c r="A27" s="218" t="s">
        <v>175</v>
      </c>
      <c r="B27" s="12"/>
      <c r="D27" s="11">
        <v>0</v>
      </c>
      <c r="F27" s="11">
        <v>123</v>
      </c>
      <c r="G27" s="13"/>
    </row>
    <row r="28" spans="1:10">
      <c r="A28" s="219" t="s">
        <v>20</v>
      </c>
      <c r="B28" s="12"/>
      <c r="D28" s="14">
        <f>D19+D23+D25+D27+D26</f>
        <v>15052</v>
      </c>
      <c r="F28" s="14">
        <f>F19+F23+F25+F27+F26</f>
        <v>21284</v>
      </c>
      <c r="G28" s="15"/>
    </row>
    <row r="29" spans="1:10">
      <c r="A29" s="219"/>
      <c r="B29" s="12"/>
      <c r="D29" s="243"/>
      <c r="F29" s="243"/>
      <c r="G29" s="15"/>
    </row>
    <row r="30" spans="1:10">
      <c r="A30" s="218" t="s">
        <v>21</v>
      </c>
      <c r="B30" s="12"/>
      <c r="D30" s="17">
        <v>-2121</v>
      </c>
      <c r="F30" s="17">
        <v>-2674</v>
      </c>
      <c r="G30" s="15"/>
    </row>
    <row r="31" spans="1:10">
      <c r="A31" s="218"/>
      <c r="B31" s="244"/>
      <c r="C31" s="18"/>
      <c r="D31" s="16"/>
      <c r="E31" s="18"/>
      <c r="F31" s="16"/>
      <c r="G31" s="15"/>
    </row>
    <row r="32" spans="1:10" ht="15.75" thickBot="1">
      <c r="A32" s="220" t="s">
        <v>176</v>
      </c>
      <c r="B32" s="244"/>
      <c r="C32" s="18"/>
      <c r="D32" s="20">
        <f>D28+D30</f>
        <v>12931</v>
      </c>
      <c r="E32" s="18"/>
      <c r="F32" s="20">
        <f>F28+F30</f>
        <v>18610</v>
      </c>
      <c r="G32" s="15"/>
    </row>
    <row r="33" spans="1:9" ht="15.75" thickTop="1">
      <c r="A33" s="218"/>
      <c r="B33" s="244"/>
      <c r="C33" s="18"/>
      <c r="D33" s="16"/>
      <c r="E33" s="18"/>
      <c r="F33" s="16"/>
      <c r="G33" s="15"/>
    </row>
    <row r="34" spans="1:9">
      <c r="A34" s="218" t="s">
        <v>152</v>
      </c>
      <c r="B34" s="245"/>
      <c r="C34" s="165"/>
      <c r="D34" s="164">
        <v>0</v>
      </c>
      <c r="E34" s="165"/>
      <c r="F34" s="164"/>
      <c r="G34" s="15"/>
    </row>
    <row r="35" spans="1:9">
      <c r="A35" s="218"/>
      <c r="B35" s="244"/>
      <c r="C35" s="18"/>
      <c r="D35" s="16"/>
      <c r="E35" s="18"/>
      <c r="F35" s="16"/>
      <c r="G35" s="15"/>
    </row>
    <row r="36" spans="1:9" ht="15.75" thickBot="1">
      <c r="A36" s="219" t="s">
        <v>22</v>
      </c>
      <c r="B36" s="244"/>
      <c r="C36" s="18"/>
      <c r="D36" s="246">
        <f>SUM(D32:D34)</f>
        <v>12931</v>
      </c>
      <c r="E36" s="18"/>
      <c r="F36" s="246">
        <f>SUM(F32:F34)</f>
        <v>18610</v>
      </c>
      <c r="G36" s="15"/>
    </row>
    <row r="37" spans="1:9" ht="15.75" thickTop="1">
      <c r="A37" s="218"/>
      <c r="B37" s="244"/>
      <c r="C37" s="18"/>
      <c r="D37" s="16"/>
      <c r="E37" s="18"/>
      <c r="F37" s="16"/>
      <c r="G37" s="15"/>
    </row>
    <row r="38" spans="1:9">
      <c r="A38" s="125" t="s">
        <v>23</v>
      </c>
      <c r="B38" s="12"/>
      <c r="C38" s="165"/>
      <c r="D38" s="16"/>
      <c r="E38" s="165"/>
      <c r="F38" s="16"/>
      <c r="G38" s="15"/>
      <c r="I38" s="19"/>
    </row>
    <row r="39" spans="1:9">
      <c r="A39" s="25" t="s">
        <v>153</v>
      </c>
      <c r="B39" s="245"/>
      <c r="C39" s="165"/>
      <c r="D39" s="16"/>
      <c r="E39" s="165"/>
      <c r="F39" s="16"/>
      <c r="G39" s="15"/>
      <c r="I39" s="19"/>
    </row>
    <row r="40" spans="1:9">
      <c r="A40" s="124" t="s">
        <v>158</v>
      </c>
      <c r="B40" s="245"/>
      <c r="C40" s="165"/>
      <c r="D40" s="247" t="s">
        <v>147</v>
      </c>
      <c r="E40" s="245"/>
      <c r="F40" s="248">
        <v>4</v>
      </c>
      <c r="G40" s="15"/>
      <c r="I40" s="19"/>
    </row>
    <row r="41" spans="1:9">
      <c r="A41" s="124" t="s">
        <v>154</v>
      </c>
      <c r="B41" s="12"/>
      <c r="C41" s="165"/>
      <c r="D41" s="249" t="s">
        <v>147</v>
      </c>
      <c r="E41" s="245"/>
      <c r="F41" s="249" t="s">
        <v>147</v>
      </c>
      <c r="G41" s="15"/>
      <c r="I41" s="19"/>
    </row>
    <row r="42" spans="1:9">
      <c r="A42" s="124"/>
      <c r="B42" s="12"/>
      <c r="C42" s="165"/>
      <c r="D42" s="14">
        <f>SUM(D40:D41)</f>
        <v>0</v>
      </c>
      <c r="E42" s="165"/>
      <c r="F42" s="14">
        <f>SUM(F40:F41)</f>
        <v>4</v>
      </c>
      <c r="G42" s="15"/>
      <c r="I42" s="19"/>
    </row>
    <row r="43" spans="1:9">
      <c r="A43" s="25" t="s">
        <v>155</v>
      </c>
      <c r="B43" s="245"/>
      <c r="C43" s="165"/>
      <c r="D43" s="16"/>
      <c r="E43" s="165"/>
      <c r="F43" s="16"/>
      <c r="G43" s="15"/>
      <c r="I43" s="19"/>
    </row>
    <row r="44" spans="1:9">
      <c r="A44" s="124" t="s">
        <v>24</v>
      </c>
      <c r="B44" s="245"/>
      <c r="C44" s="165"/>
      <c r="D44" s="248">
        <v>153</v>
      </c>
      <c r="E44" s="165"/>
      <c r="F44" s="248">
        <v>64</v>
      </c>
      <c r="G44" s="15"/>
      <c r="I44" s="19"/>
    </row>
    <row r="45" spans="1:9">
      <c r="A45" s="124" t="s">
        <v>159</v>
      </c>
      <c r="B45" s="245"/>
      <c r="C45" s="165"/>
      <c r="D45" s="164">
        <v>-1499</v>
      </c>
      <c r="E45" s="165"/>
      <c r="F45" s="248">
        <v>598</v>
      </c>
      <c r="G45" s="15"/>
      <c r="I45" s="19"/>
    </row>
    <row r="46" spans="1:9">
      <c r="A46" s="124" t="s">
        <v>156</v>
      </c>
      <c r="B46" s="12"/>
      <c r="C46" s="165"/>
      <c r="D46" s="231">
        <v>0</v>
      </c>
      <c r="E46" s="165"/>
      <c r="F46" s="231">
        <v>0</v>
      </c>
      <c r="G46" s="15"/>
      <c r="I46" s="19"/>
    </row>
    <row r="47" spans="1:9">
      <c r="A47" s="124"/>
      <c r="B47" s="12"/>
      <c r="C47" s="165"/>
      <c r="D47" s="16">
        <f>SUM(D44:D46)</f>
        <v>-1346</v>
      </c>
      <c r="E47" s="165"/>
      <c r="F47" s="16">
        <f>SUM(F44:F46)</f>
        <v>662</v>
      </c>
      <c r="G47" s="15"/>
      <c r="I47" s="19"/>
    </row>
    <row r="48" spans="1:9">
      <c r="A48" s="125" t="s">
        <v>177</v>
      </c>
      <c r="B48" s="245">
        <v>12</v>
      </c>
      <c r="C48" s="165"/>
      <c r="D48" s="14">
        <f>+D42+D47</f>
        <v>-1346</v>
      </c>
      <c r="E48" s="165"/>
      <c r="F48" s="14">
        <f>+F42+F47</f>
        <v>666</v>
      </c>
      <c r="G48" s="15"/>
      <c r="I48" s="19"/>
    </row>
    <row r="49" spans="1:9">
      <c r="A49" s="125"/>
      <c r="B49" s="245"/>
      <c r="C49" s="165"/>
      <c r="D49" s="16"/>
      <c r="E49" s="165"/>
      <c r="F49" s="16"/>
      <c r="G49" s="15"/>
      <c r="I49" s="19"/>
    </row>
    <row r="50" spans="1:9" ht="15.75" thickBot="1">
      <c r="A50" s="125" t="s">
        <v>157</v>
      </c>
      <c r="B50" s="244"/>
      <c r="C50" s="18"/>
      <c r="D50" s="20">
        <f>+D36+D48</f>
        <v>11585</v>
      </c>
      <c r="E50" s="18"/>
      <c r="F50" s="20">
        <f>+F36+F48</f>
        <v>19276</v>
      </c>
      <c r="G50" s="15"/>
      <c r="I50" s="19"/>
    </row>
    <row r="51" spans="1:9" ht="15.75" thickTop="1">
      <c r="A51" s="125"/>
      <c r="B51" s="245"/>
      <c r="C51" s="165"/>
      <c r="D51" s="16"/>
      <c r="E51" s="165"/>
      <c r="F51" s="16"/>
      <c r="G51" s="15"/>
      <c r="I51" s="19"/>
    </row>
    <row r="52" spans="1:9">
      <c r="A52" s="125" t="s">
        <v>178</v>
      </c>
      <c r="B52" s="250"/>
      <c r="C52" s="22"/>
      <c r="D52" s="251"/>
      <c r="E52" s="22"/>
      <c r="F52" s="251"/>
      <c r="G52" s="15"/>
    </row>
    <row r="53" spans="1:9">
      <c r="A53" s="124" t="s">
        <v>25</v>
      </c>
      <c r="B53" s="252"/>
      <c r="C53" s="253"/>
      <c r="D53" s="254">
        <v>12568</v>
      </c>
      <c r="E53" s="253"/>
      <c r="F53" s="254">
        <v>17680</v>
      </c>
      <c r="G53" s="15"/>
    </row>
    <row r="54" spans="1:9">
      <c r="A54" s="124" t="s">
        <v>26</v>
      </c>
      <c r="B54" s="252"/>
      <c r="C54" s="253"/>
      <c r="D54" s="164">
        <v>363</v>
      </c>
      <c r="E54" s="253"/>
      <c r="F54" s="164">
        <v>930</v>
      </c>
      <c r="G54" s="15"/>
    </row>
    <row r="55" spans="1:9">
      <c r="A55" s="221"/>
      <c r="B55" s="250"/>
      <c r="C55" s="22"/>
      <c r="D55" s="255"/>
      <c r="E55" s="22"/>
      <c r="F55" s="255"/>
      <c r="G55" s="15"/>
    </row>
    <row r="56" spans="1:9">
      <c r="A56" s="125" t="s">
        <v>27</v>
      </c>
      <c r="B56" s="250"/>
      <c r="C56" s="22"/>
      <c r="D56" s="255"/>
      <c r="E56" s="22"/>
      <c r="F56" s="255"/>
      <c r="G56" s="15"/>
    </row>
    <row r="57" spans="1:9">
      <c r="A57" s="124" t="s">
        <v>25</v>
      </c>
      <c r="B57" s="252"/>
      <c r="C57" s="253"/>
      <c r="D57" s="254">
        <v>11410</v>
      </c>
      <c r="E57" s="253"/>
      <c r="F57" s="254">
        <v>18197</v>
      </c>
      <c r="G57" s="15"/>
      <c r="I57" s="21"/>
    </row>
    <row r="58" spans="1:9">
      <c r="A58" s="124" t="s">
        <v>26</v>
      </c>
      <c r="B58" s="252"/>
      <c r="C58" s="253"/>
      <c r="D58" s="164">
        <v>175</v>
      </c>
      <c r="E58" s="253"/>
      <c r="F58" s="164">
        <v>1079</v>
      </c>
      <c r="G58" s="15"/>
    </row>
    <row r="59" spans="1:9">
      <c r="A59" s="23"/>
      <c r="D59" s="110"/>
      <c r="E59" s="110"/>
      <c r="F59" s="110"/>
    </row>
    <row r="60" spans="1:9">
      <c r="A60" s="23"/>
      <c r="D60" s="110"/>
      <c r="E60" s="110"/>
      <c r="F60" s="110"/>
    </row>
    <row r="61" spans="1:9">
      <c r="A61" s="24"/>
    </row>
    <row r="62" spans="1:9">
      <c r="A62" s="118" t="s">
        <v>179</v>
      </c>
      <c r="B62" s="18"/>
      <c r="C62" s="18"/>
      <c r="D62" s="18"/>
      <c r="E62" s="18"/>
      <c r="F62" s="18"/>
    </row>
    <row r="63" spans="1:9">
      <c r="A63" s="24"/>
    </row>
    <row r="65" spans="1:6">
      <c r="A65" s="25" t="s">
        <v>28</v>
      </c>
    </row>
    <row r="66" spans="1:6">
      <c r="A66" s="126" t="s">
        <v>2</v>
      </c>
    </row>
    <row r="68" spans="1:6">
      <c r="A68" s="26" t="s">
        <v>3</v>
      </c>
    </row>
    <row r="69" spans="1:6">
      <c r="A69" s="27" t="s">
        <v>4</v>
      </c>
    </row>
    <row r="70" spans="1:6">
      <c r="A70" s="28"/>
    </row>
    <row r="71" spans="1:6">
      <c r="A71" s="29" t="s">
        <v>143</v>
      </c>
    </row>
    <row r="72" spans="1:6">
      <c r="A72" s="27" t="s">
        <v>141</v>
      </c>
    </row>
    <row r="74" spans="1:6">
      <c r="A74" s="3"/>
    </row>
    <row r="75" spans="1:6">
      <c r="A75" s="305"/>
      <c r="B75" s="305"/>
      <c r="C75" s="305"/>
      <c r="D75" s="305"/>
      <c r="E75" s="305"/>
      <c r="F75" s="305"/>
    </row>
    <row r="76" spans="1:6" ht="17.25" customHeight="1">
      <c r="A76" s="25"/>
      <c r="B76" s="31"/>
      <c r="C76" s="31"/>
      <c r="D76" s="31"/>
      <c r="E76" s="31"/>
      <c r="F76" s="31"/>
    </row>
    <row r="77" spans="1:6">
      <c r="A77" s="32"/>
    </row>
    <row r="78" spans="1:6">
      <c r="A78" s="33"/>
    </row>
    <row r="79" spans="1:6">
      <c r="A79" s="34"/>
    </row>
    <row r="80" spans="1:6">
      <c r="A80" s="34"/>
    </row>
    <row r="81" spans="1:1">
      <c r="A81" s="29"/>
    </row>
    <row r="82" spans="1:1">
      <c r="A82" s="35"/>
    </row>
    <row r="83" spans="1:1">
      <c r="A83" s="28"/>
    </row>
    <row r="88" spans="1:1">
      <c r="A88" s="36"/>
    </row>
  </sheetData>
  <mergeCells count="6">
    <mergeCell ref="A75:F75"/>
    <mergeCell ref="B6:B7"/>
    <mergeCell ref="D6:D7"/>
    <mergeCell ref="F6:F7"/>
    <mergeCell ref="A1:F1"/>
    <mergeCell ref="A2:F2"/>
  </mergeCells>
  <phoneticPr fontId="0" type="noConversion"/>
  <pageMargins left="0.7" right="0.7" top="0.75" bottom="0.75" header="0.3" footer="0.3"/>
  <pageSetup paperSize="9" scale="58" orientation="portrait" blackAndWhite="1" useFirstPageNumber="1" horizontalDpi="300" verticalDpi="300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view="pageBreakPreview" zoomScale="75" zoomScaleNormal="100" zoomScaleSheetLayoutView="75" workbookViewId="0">
      <selection activeCell="A7" sqref="A7:A57"/>
    </sheetView>
  </sheetViews>
  <sheetFormatPr defaultColWidth="11.42578125" defaultRowHeight="12.75"/>
  <cols>
    <col min="1" max="1" width="92" style="1" customWidth="1"/>
    <col min="2" max="2" width="3.5703125" style="1" customWidth="1"/>
    <col min="3" max="3" width="10.42578125" style="1" bestFit="1" customWidth="1"/>
    <col min="4" max="4" width="12.5703125" style="153" customWidth="1"/>
    <col min="5" max="5" width="2.28515625" style="1" customWidth="1"/>
    <col min="6" max="6" width="11.5703125" style="153" customWidth="1"/>
    <col min="7" max="7" width="2.42578125" style="153" customWidth="1"/>
    <col min="8" max="16384" width="11.42578125" style="1"/>
  </cols>
  <sheetData>
    <row r="1" spans="1:7" ht="14.25">
      <c r="A1" s="119" t="s">
        <v>1</v>
      </c>
      <c r="B1" s="137"/>
      <c r="C1" s="137"/>
      <c r="D1" s="138"/>
      <c r="E1" s="137"/>
      <c r="F1" s="138"/>
      <c r="G1" s="138"/>
    </row>
    <row r="2" spans="1:7" ht="14.25">
      <c r="A2" s="4" t="s">
        <v>182</v>
      </c>
      <c r="B2" s="139"/>
      <c r="C2" s="139"/>
      <c r="D2" s="140"/>
      <c r="E2" s="139"/>
      <c r="F2" s="140"/>
      <c r="G2" s="140"/>
    </row>
    <row r="3" spans="1:7" ht="15">
      <c r="A3" s="4" t="s">
        <v>183</v>
      </c>
      <c r="B3" s="141"/>
      <c r="C3" s="141"/>
      <c r="D3" s="142"/>
      <c r="E3" s="141"/>
      <c r="F3" s="142"/>
      <c r="G3" s="142"/>
    </row>
    <row r="4" spans="1:7" ht="25.5">
      <c r="A4" s="143"/>
      <c r="B4" s="6"/>
      <c r="C4" s="313" t="s">
        <v>6</v>
      </c>
      <c r="D4" s="257" t="s">
        <v>184</v>
      </c>
      <c r="E4" s="256"/>
      <c r="F4" s="257" t="s">
        <v>185</v>
      </c>
      <c r="G4" s="37"/>
    </row>
    <row r="5" spans="1:7">
      <c r="B5" s="6"/>
      <c r="C5" s="313"/>
      <c r="D5" s="258"/>
      <c r="E5" s="256"/>
      <c r="F5" s="258"/>
      <c r="G5" s="38"/>
    </row>
    <row r="6" spans="1:7">
      <c r="B6" s="241"/>
      <c r="C6" s="241"/>
      <c r="D6" s="258"/>
      <c r="E6" s="256"/>
      <c r="F6" s="258"/>
      <c r="G6" s="239"/>
    </row>
    <row r="7" spans="1:7" ht="14.25">
      <c r="A7" s="294" t="s">
        <v>29</v>
      </c>
      <c r="B7" s="12"/>
      <c r="C7" s="12"/>
      <c r="D7" s="228" t="s">
        <v>0</v>
      </c>
      <c r="E7" s="229"/>
      <c r="F7" s="228" t="s">
        <v>0</v>
      </c>
      <c r="G7" s="39"/>
    </row>
    <row r="8" spans="1:7" ht="14.25">
      <c r="A8" s="295" t="s">
        <v>30</v>
      </c>
      <c r="B8" s="144"/>
      <c r="C8" s="144"/>
      <c r="D8" s="145"/>
      <c r="E8" s="144"/>
      <c r="F8" s="145"/>
      <c r="G8" s="145"/>
    </row>
    <row r="9" spans="1:7" ht="15">
      <c r="A9" s="296" t="s">
        <v>31</v>
      </c>
      <c r="B9" s="146"/>
      <c r="C9" s="166">
        <v>13</v>
      </c>
      <c r="D9" s="207">
        <v>304109</v>
      </c>
      <c r="E9" s="166"/>
      <c r="F9" s="207">
        <v>306781</v>
      </c>
      <c r="G9" s="9"/>
    </row>
    <row r="10" spans="1:7" ht="15">
      <c r="A10" s="296" t="s">
        <v>32</v>
      </c>
      <c r="B10" s="146"/>
      <c r="C10" s="166">
        <v>14</v>
      </c>
      <c r="D10" s="207">
        <v>15118</v>
      </c>
      <c r="E10" s="166"/>
      <c r="F10" s="207">
        <v>15848</v>
      </c>
      <c r="G10" s="9"/>
    </row>
    <row r="11" spans="1:7" ht="15">
      <c r="A11" s="296" t="s">
        <v>186</v>
      </c>
      <c r="B11" s="146"/>
      <c r="C11" s="166">
        <v>14</v>
      </c>
      <c r="D11" s="207">
        <v>11807</v>
      </c>
      <c r="E11" s="166"/>
      <c r="F11" s="207">
        <v>12890</v>
      </c>
      <c r="G11" s="9"/>
    </row>
    <row r="12" spans="1:7" ht="15">
      <c r="A12" s="297" t="s">
        <v>33</v>
      </c>
      <c r="B12" s="146"/>
      <c r="C12" s="166">
        <v>15</v>
      </c>
      <c r="D12" s="207">
        <v>10528</v>
      </c>
      <c r="E12" s="166"/>
      <c r="F12" s="207">
        <v>10526</v>
      </c>
      <c r="G12" s="9"/>
    </row>
    <row r="13" spans="1:7" ht="15">
      <c r="A13" s="296" t="s">
        <v>187</v>
      </c>
      <c r="B13" s="146"/>
      <c r="C13" s="166">
        <v>16</v>
      </c>
      <c r="D13" s="207">
        <v>1679</v>
      </c>
      <c r="E13" s="166"/>
      <c r="F13" s="207">
        <v>1002</v>
      </c>
      <c r="G13" s="9"/>
    </row>
    <row r="14" spans="1:7" ht="15">
      <c r="A14" s="296" t="s">
        <v>34</v>
      </c>
      <c r="B14" s="146"/>
      <c r="C14" s="166">
        <v>17</v>
      </c>
      <c r="D14" s="207">
        <v>8754</v>
      </c>
      <c r="E14" s="166"/>
      <c r="F14" s="207">
        <v>8187</v>
      </c>
      <c r="G14" s="9"/>
    </row>
    <row r="15" spans="1:7" ht="15">
      <c r="A15" s="296" t="s">
        <v>137</v>
      </c>
      <c r="C15" s="166">
        <v>18</v>
      </c>
      <c r="D15" s="207">
        <v>27143</v>
      </c>
      <c r="E15" s="166"/>
      <c r="F15" s="207">
        <v>25656</v>
      </c>
    </row>
    <row r="16" spans="1:7" ht="15">
      <c r="A16" s="296" t="s">
        <v>138</v>
      </c>
      <c r="B16" s="146"/>
      <c r="C16" s="166">
        <v>19</v>
      </c>
      <c r="D16" s="207">
        <v>688</v>
      </c>
      <c r="E16" s="166"/>
      <c r="F16" s="207">
        <v>585</v>
      </c>
      <c r="G16" s="9"/>
    </row>
    <row r="17" spans="1:10" ht="15">
      <c r="A17" s="296" t="s">
        <v>109</v>
      </c>
      <c r="B17" s="146"/>
      <c r="C17" s="167"/>
      <c r="D17" s="207">
        <v>4247</v>
      </c>
      <c r="E17" s="167"/>
      <c r="F17" s="207">
        <v>3027</v>
      </c>
      <c r="G17" s="9"/>
    </row>
    <row r="18" spans="1:10" ht="14.25" customHeight="1">
      <c r="A18" s="296"/>
      <c r="B18" s="144"/>
      <c r="C18" s="168"/>
      <c r="D18" s="169">
        <f>SUM(D9:D17)</f>
        <v>384073</v>
      </c>
      <c r="E18" s="168"/>
      <c r="F18" s="169">
        <f>SUM(F9:F17)</f>
        <v>384502</v>
      </c>
      <c r="G18" s="147"/>
    </row>
    <row r="19" spans="1:10" ht="15">
      <c r="A19" s="150" t="s">
        <v>36</v>
      </c>
      <c r="B19" s="144"/>
      <c r="C19" s="168"/>
      <c r="D19" s="259"/>
      <c r="E19" s="168"/>
      <c r="F19" s="259"/>
      <c r="G19" s="9"/>
    </row>
    <row r="20" spans="1:10" ht="15">
      <c r="A20" s="296" t="s">
        <v>37</v>
      </c>
      <c r="B20" s="146"/>
      <c r="C20" s="166">
        <v>20</v>
      </c>
      <c r="D20" s="207">
        <v>140484</v>
      </c>
      <c r="E20" s="166"/>
      <c r="F20" s="207">
        <v>139596</v>
      </c>
      <c r="G20" s="9"/>
    </row>
    <row r="21" spans="1:10" ht="15">
      <c r="A21" s="296" t="s">
        <v>38</v>
      </c>
      <c r="B21" s="146"/>
      <c r="C21" s="260">
        <v>21</v>
      </c>
      <c r="D21" s="207">
        <v>207588</v>
      </c>
      <c r="E21" s="260"/>
      <c r="F21" s="207">
        <v>191132</v>
      </c>
      <c r="G21" s="9"/>
    </row>
    <row r="22" spans="1:10" ht="15">
      <c r="A22" s="296" t="s">
        <v>39</v>
      </c>
      <c r="B22" s="146"/>
      <c r="C22" s="260">
        <v>22</v>
      </c>
      <c r="D22" s="207">
        <v>28464</v>
      </c>
      <c r="E22" s="260"/>
      <c r="F22" s="207">
        <v>28763</v>
      </c>
      <c r="G22" s="9"/>
      <c r="H22" s="149"/>
      <c r="J22" s="149"/>
    </row>
    <row r="23" spans="1:10" ht="15">
      <c r="A23" s="298" t="s">
        <v>40</v>
      </c>
      <c r="B23" s="146"/>
      <c r="C23" s="166">
        <v>23</v>
      </c>
      <c r="D23" s="207">
        <v>11943</v>
      </c>
      <c r="E23" s="166"/>
      <c r="F23" s="207">
        <v>11639</v>
      </c>
      <c r="G23" s="9"/>
    </row>
    <row r="24" spans="1:10" ht="15">
      <c r="A24" s="297" t="s">
        <v>41</v>
      </c>
      <c r="B24" s="146"/>
      <c r="C24" s="166">
        <v>24</v>
      </c>
      <c r="D24" s="207">
        <v>26606</v>
      </c>
      <c r="E24" s="166"/>
      <c r="F24" s="207">
        <v>27156</v>
      </c>
      <c r="G24" s="9"/>
    </row>
    <row r="25" spans="1:10" ht="14.25">
      <c r="A25" s="219"/>
      <c r="B25" s="144"/>
      <c r="C25" s="166"/>
      <c r="D25" s="169">
        <f>SUM(D20:D24)</f>
        <v>415085</v>
      </c>
      <c r="E25" s="166"/>
      <c r="F25" s="169">
        <f>SUM(F20:F24)</f>
        <v>398286</v>
      </c>
      <c r="G25" s="147"/>
    </row>
    <row r="26" spans="1:10" ht="14.25">
      <c r="A26" s="219"/>
      <c r="B26" s="144"/>
      <c r="C26" s="166"/>
      <c r="D26" s="171"/>
      <c r="E26" s="166"/>
      <c r="F26" s="171"/>
      <c r="G26" s="147"/>
    </row>
    <row r="27" spans="1:10" ht="15" thickBot="1">
      <c r="A27" s="295" t="s">
        <v>42</v>
      </c>
      <c r="B27" s="144"/>
      <c r="C27" s="166"/>
      <c r="D27" s="172">
        <f>SUM(D25,D18)</f>
        <v>799158</v>
      </c>
      <c r="E27" s="166"/>
      <c r="F27" s="172">
        <f>SUM(F25,F18)</f>
        <v>782788</v>
      </c>
      <c r="G27" s="147"/>
    </row>
    <row r="28" spans="1:10" ht="8.25" customHeight="1" thickTop="1">
      <c r="A28" s="219"/>
      <c r="B28" s="144"/>
      <c r="C28" s="168"/>
      <c r="D28" s="171"/>
      <c r="E28" s="168"/>
      <c r="F28" s="171"/>
      <c r="G28" s="147"/>
    </row>
    <row r="29" spans="1:10" ht="14.25">
      <c r="A29" s="294" t="s">
        <v>43</v>
      </c>
      <c r="B29" s="12"/>
      <c r="C29" s="12"/>
      <c r="D29" s="171"/>
      <c r="E29" s="12"/>
      <c r="F29" s="171"/>
      <c r="G29" s="40"/>
    </row>
    <row r="30" spans="1:10" ht="14.25" customHeight="1">
      <c r="A30" s="150" t="s">
        <v>44</v>
      </c>
      <c r="B30" s="12"/>
      <c r="C30" s="12"/>
      <c r="D30" s="40"/>
      <c r="E30" s="12"/>
      <c r="F30" s="40"/>
      <c r="G30" s="40"/>
    </row>
    <row r="31" spans="1:10" ht="15">
      <c r="A31" s="218" t="s">
        <v>45</v>
      </c>
      <c r="B31" s="146"/>
      <c r="C31" s="167"/>
      <c r="D31" s="207">
        <v>132000</v>
      </c>
      <c r="E31" s="167"/>
      <c r="F31" s="207">
        <v>132000</v>
      </c>
      <c r="G31" s="9"/>
    </row>
    <row r="32" spans="1:10" ht="15">
      <c r="A32" s="218" t="s">
        <v>46</v>
      </c>
      <c r="B32" s="146"/>
      <c r="C32" s="167"/>
      <c r="D32" s="207">
        <v>32244</v>
      </c>
      <c r="E32" s="167"/>
      <c r="F32" s="207">
        <v>32013</v>
      </c>
      <c r="G32" s="9"/>
    </row>
    <row r="33" spans="1:8" ht="15">
      <c r="A33" s="218" t="s">
        <v>47</v>
      </c>
      <c r="B33" s="146"/>
      <c r="C33" s="167">
        <v>25</v>
      </c>
      <c r="D33" s="207">
        <v>206224</v>
      </c>
      <c r="E33" s="167"/>
      <c r="F33" s="207">
        <v>194585</v>
      </c>
      <c r="G33" s="9"/>
    </row>
    <row r="34" spans="1:8" ht="14.25">
      <c r="A34" s="219"/>
      <c r="B34" s="144"/>
      <c r="C34" s="166"/>
      <c r="D34" s="173">
        <f>SUM(D31:D33)</f>
        <v>370468</v>
      </c>
      <c r="E34" s="166"/>
      <c r="F34" s="173">
        <f>SUM(F31:F33)</f>
        <v>358598</v>
      </c>
      <c r="G34" s="151"/>
    </row>
    <row r="35" spans="1:8" ht="14.25">
      <c r="A35" s="219"/>
      <c r="B35" s="144"/>
      <c r="C35" s="166"/>
      <c r="D35" s="174"/>
      <c r="E35" s="166"/>
      <c r="F35" s="174"/>
      <c r="G35" s="151"/>
    </row>
    <row r="36" spans="1:8" ht="14.25">
      <c r="A36" s="299" t="s">
        <v>26</v>
      </c>
      <c r="B36" s="144"/>
      <c r="C36" s="166"/>
      <c r="D36" s="175">
        <v>59587</v>
      </c>
      <c r="E36" s="166"/>
      <c r="F36" s="175">
        <v>54177</v>
      </c>
      <c r="G36" s="151"/>
    </row>
    <row r="37" spans="1:8" ht="14.25">
      <c r="A37" s="299"/>
      <c r="B37" s="144"/>
      <c r="C37" s="166"/>
      <c r="D37" s="174"/>
      <c r="E37" s="166"/>
      <c r="F37" s="174"/>
      <c r="G37" s="151"/>
    </row>
    <row r="38" spans="1:8" ht="14.25">
      <c r="A38" s="150" t="s">
        <v>48</v>
      </c>
      <c r="B38" s="144"/>
      <c r="C38" s="166">
        <v>25</v>
      </c>
      <c r="D38" s="175">
        <f>D36+D34</f>
        <v>430055</v>
      </c>
      <c r="E38" s="166"/>
      <c r="F38" s="175">
        <f>F36+F34</f>
        <v>412775</v>
      </c>
      <c r="G38" s="151"/>
    </row>
    <row r="39" spans="1:8" ht="14.25">
      <c r="A39" s="300"/>
      <c r="B39" s="144"/>
      <c r="C39" s="166"/>
      <c r="D39" s="174"/>
      <c r="E39" s="166"/>
      <c r="F39" s="174"/>
      <c r="G39" s="151"/>
    </row>
    <row r="40" spans="1:8" ht="15">
      <c r="A40" s="139" t="s">
        <v>49</v>
      </c>
      <c r="B40" s="144"/>
      <c r="C40" s="168"/>
      <c r="D40" s="170"/>
      <c r="E40" s="168"/>
      <c r="F40" s="170"/>
      <c r="G40" s="9"/>
    </row>
    <row r="41" spans="1:8" ht="15">
      <c r="A41" s="294" t="s">
        <v>50</v>
      </c>
      <c r="B41" s="146"/>
      <c r="C41" s="167"/>
      <c r="D41" s="170"/>
      <c r="E41" s="167"/>
      <c r="F41" s="170"/>
      <c r="G41" s="9"/>
    </row>
    <row r="42" spans="1:8" ht="15">
      <c r="A42" s="297" t="s">
        <v>51</v>
      </c>
      <c r="B42" s="146"/>
      <c r="C42" s="167">
        <v>26</v>
      </c>
      <c r="D42" s="261">
        <v>53949</v>
      </c>
      <c r="E42" s="167"/>
      <c r="F42" s="261">
        <v>55992</v>
      </c>
      <c r="G42" s="9"/>
    </row>
    <row r="43" spans="1:8" ht="15">
      <c r="A43" s="301" t="s">
        <v>52</v>
      </c>
      <c r="B43" s="146"/>
      <c r="C43" s="167"/>
      <c r="D43" s="261">
        <v>6644</v>
      </c>
      <c r="E43" s="167"/>
      <c r="F43" s="261">
        <v>4647</v>
      </c>
      <c r="G43" s="9"/>
    </row>
    <row r="44" spans="1:8" ht="15">
      <c r="A44" s="297" t="s">
        <v>53</v>
      </c>
      <c r="B44" s="146"/>
      <c r="C44" s="167">
        <v>27</v>
      </c>
      <c r="D44" s="261">
        <v>3349</v>
      </c>
      <c r="E44" s="167"/>
      <c r="F44" s="261">
        <v>3557</v>
      </c>
      <c r="G44" s="9"/>
    </row>
    <row r="45" spans="1:8" ht="15">
      <c r="A45" s="156" t="s">
        <v>55</v>
      </c>
      <c r="B45" s="146"/>
      <c r="C45" s="167">
        <v>28</v>
      </c>
      <c r="D45" s="261">
        <v>2006</v>
      </c>
      <c r="E45" s="167"/>
      <c r="F45" s="261">
        <v>2382</v>
      </c>
      <c r="G45" s="9"/>
    </row>
    <row r="46" spans="1:8" ht="15">
      <c r="A46" s="156" t="s">
        <v>144</v>
      </c>
      <c r="B46" s="146"/>
      <c r="C46" s="167">
        <v>29</v>
      </c>
      <c r="D46" s="261">
        <f>5559-85</f>
        <v>5474</v>
      </c>
      <c r="E46" s="167"/>
      <c r="F46" s="261">
        <v>5612</v>
      </c>
      <c r="G46" s="9"/>
    </row>
    <row r="47" spans="1:8" ht="15">
      <c r="A47" s="218" t="s">
        <v>54</v>
      </c>
      <c r="B47" s="146"/>
      <c r="C47" s="167"/>
      <c r="D47" s="261">
        <v>85</v>
      </c>
      <c r="E47" s="167"/>
      <c r="F47" s="261">
        <v>55</v>
      </c>
      <c r="G47" s="9"/>
    </row>
    <row r="48" spans="1:8" ht="15">
      <c r="A48" s="302"/>
      <c r="B48" s="144"/>
      <c r="C48" s="167"/>
      <c r="D48" s="208">
        <f>SUM(D42:D47)</f>
        <v>71507</v>
      </c>
      <c r="E48" s="167"/>
      <c r="F48" s="208">
        <f>SUM(F42:F47)</f>
        <v>72245</v>
      </c>
      <c r="G48" s="151"/>
      <c r="H48" s="153"/>
    </row>
    <row r="49" spans="1:9" ht="14.25" customHeight="1">
      <c r="A49" s="303"/>
      <c r="C49" s="176"/>
      <c r="D49" s="177"/>
      <c r="E49" s="176"/>
      <c r="F49" s="177"/>
    </row>
    <row r="50" spans="1:9" ht="15">
      <c r="A50" s="294" t="s">
        <v>56</v>
      </c>
      <c r="B50" s="154"/>
      <c r="C50" s="178"/>
      <c r="D50" s="179"/>
      <c r="E50" s="178"/>
      <c r="F50" s="179"/>
      <c r="G50" s="155"/>
    </row>
    <row r="51" spans="1:9" ht="15">
      <c r="A51" s="304" t="s">
        <v>188</v>
      </c>
      <c r="B51" s="146"/>
      <c r="C51" s="166">
        <v>30</v>
      </c>
      <c r="D51" s="261">
        <v>210244</v>
      </c>
      <c r="E51" s="166"/>
      <c r="F51" s="261">
        <v>208643</v>
      </c>
      <c r="G51" s="9"/>
    </row>
    <row r="52" spans="1:9" ht="15">
      <c r="A52" s="156" t="s">
        <v>145</v>
      </c>
      <c r="B52" s="146"/>
      <c r="C52" s="166">
        <v>26</v>
      </c>
      <c r="D52" s="261">
        <v>6340</v>
      </c>
      <c r="E52" s="166"/>
      <c r="F52" s="261">
        <v>7083</v>
      </c>
      <c r="G52" s="9"/>
    </row>
    <row r="53" spans="1:9" ht="15">
      <c r="A53" s="156" t="s">
        <v>148</v>
      </c>
      <c r="B53" s="146"/>
      <c r="C53" s="166">
        <v>31</v>
      </c>
      <c r="D53" s="261">
        <v>61832</v>
      </c>
      <c r="E53" s="166"/>
      <c r="F53" s="261">
        <v>61712</v>
      </c>
      <c r="G53" s="9"/>
    </row>
    <row r="54" spans="1:9" ht="15">
      <c r="A54" s="156" t="s">
        <v>57</v>
      </c>
      <c r="B54" s="146"/>
      <c r="C54" s="260">
        <v>32</v>
      </c>
      <c r="D54" s="261">
        <v>2066</v>
      </c>
      <c r="E54" s="260"/>
      <c r="F54" s="261">
        <v>3828</v>
      </c>
      <c r="G54" s="9"/>
      <c r="H54" s="149"/>
      <c r="I54" s="149"/>
    </row>
    <row r="55" spans="1:9" ht="15">
      <c r="A55" s="156" t="s">
        <v>58</v>
      </c>
      <c r="B55" s="146"/>
      <c r="C55" s="166">
        <v>33</v>
      </c>
      <c r="D55" s="261">
        <v>7472</v>
      </c>
      <c r="E55" s="166"/>
      <c r="F55" s="261">
        <v>6757</v>
      </c>
      <c r="G55" s="9"/>
      <c r="H55" s="149"/>
      <c r="I55" s="149"/>
    </row>
    <row r="56" spans="1:9" ht="15">
      <c r="A56" s="156" t="s">
        <v>59</v>
      </c>
      <c r="B56" s="146"/>
      <c r="C56" s="166">
        <v>34</v>
      </c>
      <c r="D56" s="261">
        <v>4331</v>
      </c>
      <c r="E56" s="166"/>
      <c r="F56" s="261">
        <v>4410</v>
      </c>
    </row>
    <row r="57" spans="1:9" ht="15">
      <c r="A57" s="156" t="s">
        <v>60</v>
      </c>
      <c r="B57" s="146"/>
      <c r="C57" s="166">
        <v>35</v>
      </c>
      <c r="D57" s="261">
        <v>5311</v>
      </c>
      <c r="E57" s="166"/>
      <c r="F57" s="261">
        <v>5335</v>
      </c>
      <c r="G57" s="9"/>
    </row>
    <row r="58" spans="1:9" ht="14.25">
      <c r="A58" s="4"/>
      <c r="B58" s="144"/>
      <c r="C58" s="168"/>
      <c r="D58" s="173">
        <f>SUM(D51:D57)</f>
        <v>297596</v>
      </c>
      <c r="E58" s="168"/>
      <c r="F58" s="173">
        <f>SUM(F51:F57)</f>
        <v>297768</v>
      </c>
      <c r="G58" s="151"/>
      <c r="H58" s="153"/>
    </row>
    <row r="59" spans="1:9" ht="14.25">
      <c r="A59" s="4"/>
      <c r="B59" s="144"/>
      <c r="C59" s="168"/>
      <c r="D59" s="174"/>
      <c r="E59" s="168"/>
      <c r="F59" s="174"/>
      <c r="G59" s="151"/>
    </row>
    <row r="60" spans="1:9" ht="14.25">
      <c r="A60" s="152" t="s">
        <v>61</v>
      </c>
      <c r="B60" s="144"/>
      <c r="C60" s="168"/>
      <c r="D60" s="175">
        <f>D48+D58</f>
        <v>369103</v>
      </c>
      <c r="E60" s="168"/>
      <c r="F60" s="175">
        <f>F48+F58</f>
        <v>370013</v>
      </c>
      <c r="G60" s="151"/>
      <c r="H60" s="153"/>
    </row>
    <row r="61" spans="1:9" ht="15">
      <c r="A61" s="7"/>
      <c r="B61" s="144"/>
      <c r="C61" s="168"/>
      <c r="D61" s="174"/>
      <c r="E61" s="168"/>
      <c r="F61" s="174"/>
      <c r="G61" s="151"/>
    </row>
    <row r="62" spans="1:9" ht="15" thickBot="1">
      <c r="A62" s="148" t="s">
        <v>62</v>
      </c>
      <c r="B62" s="144"/>
      <c r="C62" s="168"/>
      <c r="D62" s="172">
        <f>D60+D38</f>
        <v>799158</v>
      </c>
      <c r="E62" s="168"/>
      <c r="F62" s="172">
        <f>F60+F38</f>
        <v>782788</v>
      </c>
      <c r="G62" s="151"/>
    </row>
    <row r="63" spans="1:9" ht="15.75" thickTop="1">
      <c r="A63" s="3"/>
      <c r="B63" s="146"/>
      <c r="C63" s="157"/>
      <c r="D63" s="158"/>
      <c r="E63" s="146"/>
      <c r="F63" s="158"/>
      <c r="G63" s="9"/>
    </row>
    <row r="64" spans="1:9" ht="15">
      <c r="A64" s="159" t="str">
        <f>+IS!A62</f>
        <v>The accompanying notes on pages 5 to 89 form an integral part of the consolidated interim financial statements.</v>
      </c>
      <c r="B64" s="146"/>
      <c r="C64" s="160"/>
      <c r="D64" s="161"/>
      <c r="E64" s="160"/>
      <c r="F64" s="161"/>
      <c r="G64" s="161"/>
    </row>
    <row r="65" spans="1:7" ht="15">
      <c r="A65" s="159"/>
      <c r="B65" s="146"/>
      <c r="C65" s="160"/>
      <c r="D65" s="10"/>
      <c r="E65" s="160"/>
      <c r="F65" s="10"/>
      <c r="G65" s="10"/>
    </row>
    <row r="66" spans="1:7" ht="17.25" customHeight="1">
      <c r="A66" s="31"/>
      <c r="B66" s="31"/>
      <c r="C66" s="31"/>
      <c r="D66" s="41"/>
      <c r="E66" s="31"/>
      <c r="F66" s="41"/>
      <c r="G66" s="41"/>
    </row>
    <row r="67" spans="1:7" ht="15" customHeight="1">
      <c r="A67" s="31"/>
      <c r="B67" s="31"/>
      <c r="C67" s="31"/>
      <c r="D67" s="41"/>
      <c r="E67" s="31"/>
      <c r="F67" s="41"/>
      <c r="G67" s="41"/>
    </row>
    <row r="68" spans="1:7" s="2" customFormat="1" ht="15">
      <c r="A68" s="25" t="str">
        <f>IS!A65</f>
        <v xml:space="preserve">Executive Director: </v>
      </c>
      <c r="B68" s="8"/>
      <c r="C68" s="8"/>
      <c r="D68" s="42"/>
      <c r="E68" s="8"/>
      <c r="F68" s="42"/>
      <c r="G68" s="43"/>
    </row>
    <row r="69" spans="1:7" s="2" customFormat="1" ht="15">
      <c r="A69" s="126" t="str">
        <f>IS!A66</f>
        <v>Ognian Donev, PhD</v>
      </c>
      <c r="B69" s="8"/>
      <c r="C69" s="8"/>
      <c r="D69" s="42"/>
      <c r="E69" s="8"/>
      <c r="F69" s="42"/>
      <c r="G69" s="43"/>
    </row>
    <row r="70" spans="1:7" s="2" customFormat="1" ht="16.5" customHeight="1">
      <c r="B70" s="8"/>
      <c r="C70" s="8"/>
      <c r="D70" s="42"/>
      <c r="E70" s="8"/>
      <c r="F70" s="42"/>
      <c r="G70" s="43"/>
    </row>
    <row r="71" spans="1:7" s="2" customFormat="1" ht="18" customHeight="1">
      <c r="A71" s="26" t="str">
        <f>IS!A68</f>
        <v>Finance Director:</v>
      </c>
      <c r="B71" s="8"/>
      <c r="C71" s="8"/>
      <c r="D71" s="42"/>
      <c r="E71" s="8"/>
      <c r="F71" s="42"/>
      <c r="G71" s="43"/>
    </row>
    <row r="72" spans="1:7" s="2" customFormat="1" ht="15">
      <c r="A72" s="27" t="str">
        <f>IS!A69</f>
        <v>Boris Borisov</v>
      </c>
      <c r="B72" s="8"/>
      <c r="C72" s="8"/>
      <c r="D72" s="42"/>
      <c r="E72" s="8"/>
      <c r="F72" s="42"/>
      <c r="G72" s="43"/>
    </row>
    <row r="73" spans="1:7" s="2" customFormat="1" ht="15">
      <c r="A73" s="28"/>
      <c r="B73" s="8"/>
      <c r="C73" s="8"/>
      <c r="D73" s="42"/>
      <c r="E73" s="8"/>
      <c r="F73" s="42"/>
      <c r="G73" s="43"/>
    </row>
    <row r="74" spans="1:7" s="2" customFormat="1" ht="15">
      <c r="A74" s="29" t="str">
        <f>IS!A71</f>
        <v>Prepared by:</v>
      </c>
      <c r="B74" s="8"/>
      <c r="C74" s="8"/>
      <c r="D74" s="42"/>
      <c r="E74" s="8"/>
      <c r="F74" s="42"/>
      <c r="G74" s="43"/>
    </row>
    <row r="75" spans="1:7" ht="15">
      <c r="A75" s="30" t="str">
        <f>IS!A72</f>
        <v>Lyudmila Bondzhova</v>
      </c>
    </row>
    <row r="76" spans="1:7" ht="15">
      <c r="A76" s="30"/>
    </row>
    <row r="77" spans="1:7" ht="15">
      <c r="A77" s="2"/>
    </row>
    <row r="78" spans="1:7" ht="15">
      <c r="A78" s="162"/>
    </row>
    <row r="79" spans="1:7" ht="15">
      <c r="A79" s="162"/>
    </row>
    <row r="80" spans="1:7" ht="15">
      <c r="A80" s="162"/>
    </row>
  </sheetData>
  <mergeCells count="1">
    <mergeCell ref="C4:C5"/>
  </mergeCells>
  <phoneticPr fontId="0" type="noConversion"/>
  <pageMargins left="0.7" right="0.7" top="0.75" bottom="0.75" header="0.3" footer="0.3"/>
  <pageSetup paperSize="9" scale="65" orientation="portrait" horizontalDpi="300" verticalDpi="300" r:id="rId1"/>
  <headerFooter alignWithMargins="0">
    <oddFooter>&amp;R&amp;"Times New Roman Cyr,Regular"2</oddFooter>
  </headerFooter>
  <rowBreaks count="1" manualBreakCount="1">
    <brk id="7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view="pageBreakPreview" zoomScaleNormal="100" zoomScaleSheetLayoutView="100" workbookViewId="0">
      <selection activeCell="A7" sqref="A7:A56"/>
    </sheetView>
  </sheetViews>
  <sheetFormatPr defaultColWidth="2.42578125" defaultRowHeight="15.75"/>
  <cols>
    <col min="1" max="1" width="92.5703125" style="77" bestFit="1" customWidth="1"/>
    <col min="2" max="2" width="11" style="73" customWidth="1"/>
    <col min="3" max="3" width="16.7109375" style="69" customWidth="1"/>
    <col min="4" max="4" width="3.42578125" style="73" customWidth="1"/>
    <col min="5" max="5" width="16.140625" style="69" customWidth="1"/>
    <col min="6" max="28" width="11.42578125" style="49" customWidth="1"/>
    <col min="29" max="16384" width="2.42578125" style="49"/>
  </cols>
  <sheetData>
    <row r="1" spans="1:9" s="44" customFormat="1" ht="15">
      <c r="A1" s="314" t="s">
        <v>1</v>
      </c>
      <c r="B1" s="315"/>
      <c r="C1" s="315"/>
      <c r="D1" s="315"/>
      <c r="E1" s="315"/>
    </row>
    <row r="2" spans="1:9" s="45" customFormat="1" ht="15">
      <c r="A2" s="316" t="s">
        <v>189</v>
      </c>
      <c r="B2" s="317"/>
      <c r="C2" s="317"/>
      <c r="D2" s="317"/>
      <c r="E2" s="317"/>
    </row>
    <row r="3" spans="1:9" s="45" customFormat="1" ht="15">
      <c r="A3" s="4" t="str">
        <f>IS!A3</f>
        <v>for the quarter ended 31 March 2014</v>
      </c>
      <c r="B3" s="120"/>
      <c r="C3" s="120"/>
      <c r="D3" s="120"/>
      <c r="E3" s="120"/>
    </row>
    <row r="4" spans="1:9" ht="25.5">
      <c r="A4" s="47"/>
      <c r="B4" s="48" t="s">
        <v>6</v>
      </c>
      <c r="C4" s="37" t="str">
        <f>IS!D6</f>
        <v>1 January - 
31 March 2014</v>
      </c>
      <c r="D4" s="6"/>
      <c r="E4" s="37" t="str">
        <f>IS!F6</f>
        <v>1 January - 
31 March 2013</v>
      </c>
    </row>
    <row r="5" spans="1:9" ht="14.25" customHeight="1">
      <c r="A5" s="47"/>
      <c r="B5" s="50"/>
      <c r="C5" s="230" t="str">
        <f>IS!D8</f>
        <v>BGN'000</v>
      </c>
      <c r="D5" s="6"/>
      <c r="E5" s="230" t="str">
        <f>IS!F8</f>
        <v>BGN'000</v>
      </c>
    </row>
    <row r="6" spans="1:9" ht="20.25">
      <c r="A6" s="47"/>
      <c r="B6" s="50"/>
      <c r="C6" s="51"/>
      <c r="D6" s="50"/>
      <c r="E6" s="122"/>
    </row>
    <row r="7" spans="1:9" ht="15">
      <c r="A7" s="52" t="s">
        <v>63</v>
      </c>
      <c r="B7" s="53"/>
      <c r="C7" s="54"/>
      <c r="D7" s="53"/>
      <c r="E7" s="54"/>
    </row>
    <row r="8" spans="1:9" ht="15">
      <c r="A8" s="55" t="s">
        <v>64</v>
      </c>
      <c r="B8" s="180"/>
      <c r="C8" s="56">
        <v>242822</v>
      </c>
      <c r="D8" s="180"/>
      <c r="E8" s="56">
        <v>193908</v>
      </c>
    </row>
    <row r="9" spans="1:9" ht="15">
      <c r="A9" s="55" t="s">
        <v>65</v>
      </c>
      <c r="B9" s="180"/>
      <c r="C9" s="56">
        <v>-199593</v>
      </c>
      <c r="D9" s="180"/>
      <c r="E9" s="56">
        <v>-162913</v>
      </c>
      <c r="F9" s="57"/>
    </row>
    <row r="10" spans="1:9" ht="15">
      <c r="A10" s="55" t="s">
        <v>66</v>
      </c>
      <c r="B10" s="180"/>
      <c r="C10" s="56">
        <v>-17730</v>
      </c>
      <c r="D10" s="180"/>
      <c r="E10" s="56">
        <v>-16032</v>
      </c>
      <c r="F10" s="57"/>
    </row>
    <row r="11" spans="1:9" s="58" customFormat="1" ht="15">
      <c r="A11" s="55" t="s">
        <v>67</v>
      </c>
      <c r="B11" s="53"/>
      <c r="C11" s="56">
        <v>-13597</v>
      </c>
      <c r="D11" s="53"/>
      <c r="E11" s="56">
        <v>-11519</v>
      </c>
    </row>
    <row r="12" spans="1:9" s="58" customFormat="1" ht="15">
      <c r="A12" s="55" t="s">
        <v>68</v>
      </c>
      <c r="B12" s="53"/>
      <c r="C12" s="56">
        <v>1226</v>
      </c>
      <c r="D12" s="53"/>
      <c r="E12" s="56">
        <v>2257</v>
      </c>
    </row>
    <row r="13" spans="1:9" s="58" customFormat="1" ht="15">
      <c r="A13" s="55" t="s">
        <v>149</v>
      </c>
      <c r="B13" s="53"/>
      <c r="C13" s="56">
        <v>-2686</v>
      </c>
      <c r="D13" s="53"/>
      <c r="E13" s="56">
        <v>-586</v>
      </c>
    </row>
    <row r="14" spans="1:9" s="58" customFormat="1" ht="15">
      <c r="A14" s="127" t="s">
        <v>69</v>
      </c>
      <c r="B14" s="53"/>
      <c r="C14" s="56">
        <v>-1760</v>
      </c>
      <c r="D14" s="53"/>
      <c r="E14" s="56">
        <v>-1864</v>
      </c>
    </row>
    <row r="15" spans="1:9" s="58" customFormat="1" ht="15">
      <c r="A15" s="55" t="s">
        <v>70</v>
      </c>
      <c r="B15" s="53"/>
      <c r="C15" s="56">
        <v>-1598</v>
      </c>
      <c r="D15" s="53"/>
      <c r="E15" s="56">
        <v>203</v>
      </c>
    </row>
    <row r="16" spans="1:9" ht="15">
      <c r="A16" s="55" t="s">
        <v>71</v>
      </c>
      <c r="B16" s="53"/>
      <c r="C16" s="56">
        <v>-710</v>
      </c>
      <c r="D16" s="53"/>
      <c r="E16" s="56">
        <v>-304</v>
      </c>
      <c r="F16" s="2"/>
      <c r="G16" s="2"/>
      <c r="H16" s="2"/>
      <c r="I16" s="2"/>
    </row>
    <row r="17" spans="1:6" s="58" customFormat="1" ht="14.25">
      <c r="A17" s="52" t="s">
        <v>72</v>
      </c>
      <c r="B17" s="53"/>
      <c r="C17" s="182">
        <v>6374</v>
      </c>
      <c r="D17" s="53"/>
      <c r="E17" s="182">
        <v>3150</v>
      </c>
    </row>
    <row r="18" spans="1:6" s="58" customFormat="1" ht="15">
      <c r="A18" s="52"/>
      <c r="B18" s="53"/>
      <c r="C18" s="54"/>
      <c r="D18" s="53"/>
      <c r="E18" s="54"/>
    </row>
    <row r="19" spans="1:6" s="58" customFormat="1" ht="15">
      <c r="A19" s="52" t="s">
        <v>73</v>
      </c>
      <c r="B19" s="53"/>
      <c r="C19" s="54"/>
      <c r="D19" s="53"/>
      <c r="E19" s="54"/>
    </row>
    <row r="20" spans="1:6" ht="15">
      <c r="A20" s="55" t="s">
        <v>74</v>
      </c>
      <c r="B20" s="53"/>
      <c r="C20" s="56">
        <v>-7807</v>
      </c>
      <c r="D20" s="53"/>
      <c r="E20" s="56">
        <v>-11841</v>
      </c>
      <c r="F20" s="57"/>
    </row>
    <row r="21" spans="1:6" ht="15">
      <c r="A21" s="55" t="s">
        <v>75</v>
      </c>
      <c r="B21" s="53"/>
      <c r="C21" s="56">
        <v>80</v>
      </c>
      <c r="D21" s="53"/>
      <c r="E21" s="56">
        <v>11</v>
      </c>
    </row>
    <row r="22" spans="1:6" ht="15">
      <c r="A22" s="55" t="s">
        <v>76</v>
      </c>
      <c r="B22" s="53"/>
      <c r="C22" s="56">
        <v>-492</v>
      </c>
      <c r="D22" s="53"/>
      <c r="E22" s="56">
        <v>-102</v>
      </c>
      <c r="F22" s="57"/>
    </row>
    <row r="23" spans="1:6" ht="15">
      <c r="A23" s="55" t="s">
        <v>77</v>
      </c>
      <c r="B23" s="53"/>
      <c r="C23" s="56">
        <v>-503</v>
      </c>
      <c r="D23" s="53"/>
      <c r="E23" s="56">
        <v>-1539</v>
      </c>
    </row>
    <row r="24" spans="1:6" ht="15">
      <c r="A24" s="55" t="s">
        <v>78</v>
      </c>
      <c r="B24" s="53"/>
      <c r="C24" s="56">
        <v>88</v>
      </c>
      <c r="D24" s="53"/>
      <c r="E24" s="56">
        <v>23</v>
      </c>
    </row>
    <row r="25" spans="1:6" ht="18" customHeight="1">
      <c r="A25" s="55" t="s">
        <v>139</v>
      </c>
      <c r="B25" s="53"/>
      <c r="C25" s="56" t="s">
        <v>147</v>
      </c>
      <c r="D25" s="53"/>
      <c r="E25" s="56">
        <v>-293</v>
      </c>
    </row>
    <row r="26" spans="1:6" ht="18" customHeight="1">
      <c r="A26" s="55" t="s">
        <v>160</v>
      </c>
      <c r="B26" s="53"/>
      <c r="C26" s="56">
        <v>0</v>
      </c>
      <c r="D26" s="53"/>
      <c r="E26" s="56">
        <v>-108</v>
      </c>
    </row>
    <row r="27" spans="1:6" ht="15">
      <c r="A27" s="55" t="s">
        <v>150</v>
      </c>
      <c r="B27" s="53">
        <v>16</v>
      </c>
      <c r="C27" s="56">
        <v>-801</v>
      </c>
      <c r="D27" s="53"/>
      <c r="E27" s="56">
        <v>-749</v>
      </c>
    </row>
    <row r="28" spans="1:6" ht="15">
      <c r="A28" s="55" t="s">
        <v>146</v>
      </c>
      <c r="B28" s="181"/>
      <c r="C28" s="56">
        <v>3804</v>
      </c>
      <c r="D28" s="53"/>
      <c r="E28" s="56">
        <v>2646</v>
      </c>
    </row>
    <row r="29" spans="1:6" ht="15">
      <c r="A29" s="128" t="s">
        <v>35</v>
      </c>
      <c r="B29" s="53"/>
      <c r="C29" s="56">
        <v>-2670</v>
      </c>
      <c r="D29" s="53"/>
      <c r="E29" s="56">
        <v>-5140</v>
      </c>
    </row>
    <row r="30" spans="1:6" ht="15">
      <c r="A30" s="127" t="s">
        <v>79</v>
      </c>
      <c r="B30" s="53"/>
      <c r="C30" s="56">
        <v>2343</v>
      </c>
      <c r="D30" s="53"/>
      <c r="E30" s="56">
        <v>606</v>
      </c>
    </row>
    <row r="31" spans="1:6" ht="15">
      <c r="A31" s="128" t="s">
        <v>80</v>
      </c>
      <c r="B31" s="53"/>
      <c r="C31" s="56">
        <v>-145</v>
      </c>
      <c r="D31" s="53"/>
      <c r="E31" s="56">
        <v>-901</v>
      </c>
    </row>
    <row r="32" spans="1:6" ht="15">
      <c r="A32" s="127" t="s">
        <v>81</v>
      </c>
      <c r="B32" s="53"/>
      <c r="C32" s="56">
        <v>146</v>
      </c>
      <c r="D32" s="53"/>
      <c r="E32" s="56">
        <v>21</v>
      </c>
    </row>
    <row r="33" spans="1:5" ht="15">
      <c r="A33" s="55" t="s">
        <v>111</v>
      </c>
      <c r="B33" s="53"/>
      <c r="C33" s="56">
        <v>130</v>
      </c>
      <c r="D33" s="53"/>
      <c r="E33" s="56">
        <v>421</v>
      </c>
    </row>
    <row r="34" spans="1:5" ht="15">
      <c r="A34" s="129" t="s">
        <v>82</v>
      </c>
      <c r="B34" s="53"/>
      <c r="C34" s="182">
        <v>-5827</v>
      </c>
      <c r="D34" s="53"/>
      <c r="E34" s="182">
        <v>-16945</v>
      </c>
    </row>
    <row r="35" spans="1:5" ht="15">
      <c r="A35" s="55"/>
      <c r="B35" s="53"/>
      <c r="C35" s="54"/>
      <c r="D35" s="53"/>
      <c r="E35" s="54"/>
    </row>
    <row r="36" spans="1:5" ht="15">
      <c r="A36" s="130" t="s">
        <v>83</v>
      </c>
      <c r="B36" s="53"/>
      <c r="C36" s="59"/>
      <c r="D36" s="53"/>
      <c r="E36" s="59"/>
    </row>
    <row r="37" spans="1:5" ht="15">
      <c r="A37" s="127" t="s">
        <v>161</v>
      </c>
      <c r="B37" s="53"/>
      <c r="C37" s="56">
        <v>27084</v>
      </c>
      <c r="D37" s="53"/>
      <c r="E37" s="222">
        <v>23683</v>
      </c>
    </row>
    <row r="38" spans="1:5" ht="15">
      <c r="A38" s="127" t="s">
        <v>162</v>
      </c>
      <c r="B38" s="53"/>
      <c r="C38" s="56">
        <v>-26315</v>
      </c>
      <c r="D38" s="53"/>
      <c r="E38" s="222">
        <v>-5238</v>
      </c>
    </row>
    <row r="39" spans="1:5" ht="15">
      <c r="A39" s="127" t="s">
        <v>84</v>
      </c>
      <c r="B39" s="53"/>
      <c r="C39" s="56" t="s">
        <v>147</v>
      </c>
      <c r="D39" s="53"/>
      <c r="E39" s="222">
        <v>7124</v>
      </c>
    </row>
    <row r="40" spans="1:5" ht="15">
      <c r="A40" s="127" t="s">
        <v>85</v>
      </c>
      <c r="B40" s="53"/>
      <c r="C40" s="56">
        <v>-2694</v>
      </c>
      <c r="D40" s="53"/>
      <c r="E40" s="222">
        <v>-1568</v>
      </c>
    </row>
    <row r="41" spans="1:5" ht="15">
      <c r="A41" s="127" t="s">
        <v>163</v>
      </c>
      <c r="B41" s="53"/>
      <c r="C41" s="56">
        <v>415</v>
      </c>
      <c r="D41" s="53"/>
      <c r="E41" s="222" t="s">
        <v>147</v>
      </c>
    </row>
    <row r="42" spans="1:5" ht="15">
      <c r="A42" s="127" t="s">
        <v>190</v>
      </c>
      <c r="B42" s="53"/>
      <c r="C42" s="56">
        <v>-482</v>
      </c>
      <c r="D42" s="53"/>
      <c r="E42" s="222" t="s">
        <v>147</v>
      </c>
    </row>
    <row r="43" spans="1:5" ht="16.5" customHeight="1">
      <c r="A43" s="131" t="s">
        <v>86</v>
      </c>
      <c r="B43" s="53"/>
      <c r="C43" s="56">
        <v>-599</v>
      </c>
      <c r="D43" s="53"/>
      <c r="E43" s="222">
        <v>-665</v>
      </c>
    </row>
    <row r="44" spans="1:5" s="58" customFormat="1" ht="15">
      <c r="A44" s="55" t="s">
        <v>87</v>
      </c>
      <c r="B44" s="53"/>
      <c r="C44" s="56">
        <v>-284</v>
      </c>
      <c r="D44" s="53"/>
      <c r="E44" s="222">
        <v>-232</v>
      </c>
    </row>
    <row r="45" spans="1:5" ht="15">
      <c r="A45" s="55" t="s">
        <v>91</v>
      </c>
      <c r="B45" s="53"/>
      <c r="C45" s="56">
        <v>-385</v>
      </c>
      <c r="D45" s="53"/>
      <c r="E45" s="56">
        <v>-341</v>
      </c>
    </row>
    <row r="46" spans="1:5" ht="15">
      <c r="A46" s="55" t="s">
        <v>191</v>
      </c>
      <c r="B46" s="53"/>
      <c r="C46" s="56">
        <v>2267</v>
      </c>
      <c r="D46" s="53"/>
      <c r="E46" s="56">
        <v>0</v>
      </c>
    </row>
    <row r="47" spans="1:5" ht="15">
      <c r="A47" s="60" t="s">
        <v>88</v>
      </c>
      <c r="B47" s="53"/>
      <c r="C47" s="56">
        <v>-108</v>
      </c>
      <c r="D47" s="53"/>
      <c r="E47" s="56">
        <v>-3</v>
      </c>
    </row>
    <row r="48" spans="1:5" s="62" customFormat="1" ht="15">
      <c r="A48" s="61" t="s">
        <v>89</v>
      </c>
      <c r="B48" s="53"/>
      <c r="C48" s="182">
        <v>-1101</v>
      </c>
      <c r="D48" s="53"/>
      <c r="E48" s="182">
        <v>22760</v>
      </c>
    </row>
    <row r="49" spans="1:5" s="62" customFormat="1" ht="15">
      <c r="A49" s="61"/>
      <c r="B49" s="53"/>
      <c r="C49" s="209"/>
      <c r="D49" s="53"/>
      <c r="E49" s="183"/>
    </row>
    <row r="50" spans="1:5" s="62" customFormat="1" ht="15">
      <c r="A50" s="163" t="s">
        <v>110</v>
      </c>
      <c r="B50" s="53"/>
      <c r="C50" s="184">
        <v>0</v>
      </c>
      <c r="D50" s="53"/>
      <c r="E50" s="184">
        <v>63</v>
      </c>
    </row>
    <row r="51" spans="1:5" s="62" customFormat="1" ht="15">
      <c r="A51" s="60"/>
      <c r="B51" s="53"/>
      <c r="C51" s="56"/>
      <c r="D51" s="53"/>
      <c r="E51" s="56"/>
    </row>
    <row r="52" spans="1:5" s="63" customFormat="1" ht="17.25" customHeight="1">
      <c r="A52" s="132" t="s">
        <v>151</v>
      </c>
      <c r="B52" s="53"/>
      <c r="C52" s="185">
        <v>-554</v>
      </c>
      <c r="D52" s="53"/>
      <c r="E52" s="185">
        <v>9028</v>
      </c>
    </row>
    <row r="53" spans="1:5" s="63" customFormat="1" ht="15">
      <c r="A53" s="60"/>
      <c r="B53" s="53"/>
      <c r="C53" s="54"/>
      <c r="D53" s="53"/>
      <c r="E53" s="54"/>
    </row>
    <row r="54" spans="1:5" ht="15">
      <c r="A54" s="133" t="s">
        <v>90</v>
      </c>
      <c r="B54" s="53"/>
      <c r="C54" s="56">
        <v>26633</v>
      </c>
      <c r="D54" s="53"/>
      <c r="E54" s="56">
        <v>15767</v>
      </c>
    </row>
    <row r="55" spans="1:5" ht="15">
      <c r="A55" s="60"/>
      <c r="B55" s="53"/>
      <c r="C55" s="64"/>
      <c r="D55" s="53"/>
      <c r="E55" s="64"/>
    </row>
    <row r="56" spans="1:5" thickBot="1">
      <c r="A56" s="134" t="s">
        <v>192</v>
      </c>
      <c r="B56" s="53">
        <v>24</v>
      </c>
      <c r="C56" s="186">
        <v>26079</v>
      </c>
      <c r="D56" s="53"/>
      <c r="E56" s="186">
        <v>24795</v>
      </c>
    </row>
    <row r="57" spans="1:5" ht="16.5" thickTop="1">
      <c r="A57" s="65"/>
      <c r="B57" s="53"/>
      <c r="C57" s="66"/>
      <c r="D57" s="53"/>
      <c r="E57" s="66"/>
    </row>
    <row r="58" spans="1:5" ht="15">
      <c r="A58" s="118" t="str">
        <f>+IS!A62</f>
        <v>The accompanying notes on pages 5 to 89 form an integral part of the consolidated interim financial statements.</v>
      </c>
      <c r="B58" s="53"/>
      <c r="C58" s="66"/>
      <c r="D58" s="53"/>
      <c r="E58" s="66"/>
    </row>
    <row r="59" spans="1:5" ht="15">
      <c r="A59" s="67"/>
      <c r="B59" s="53"/>
      <c r="C59" s="66"/>
      <c r="D59" s="53"/>
      <c r="E59" s="66"/>
    </row>
    <row r="60" spans="1:5" ht="15">
      <c r="A60" s="25" t="str">
        <f>IS!A65</f>
        <v xml:space="preserve">Executive Director: </v>
      </c>
      <c r="B60" s="68"/>
      <c r="D60" s="68"/>
    </row>
    <row r="61" spans="1:5" ht="15">
      <c r="A61" s="126" t="str">
        <f>IS!A66</f>
        <v>Ognian Donev, PhD</v>
      </c>
      <c r="B61" s="68"/>
      <c r="D61" s="68"/>
    </row>
    <row r="62" spans="1:5" ht="15">
      <c r="A62" s="2"/>
      <c r="B62" s="68"/>
      <c r="D62" s="68"/>
    </row>
    <row r="63" spans="1:5" ht="15">
      <c r="A63" s="26" t="str">
        <f>IS!A68</f>
        <v>Finance Director:</v>
      </c>
      <c r="B63" s="68"/>
      <c r="D63" s="68"/>
    </row>
    <row r="64" spans="1:5" ht="15">
      <c r="A64" s="27" t="str">
        <f>IS!A69</f>
        <v>Boris Borisov</v>
      </c>
      <c r="B64" s="68"/>
      <c r="D64" s="68"/>
    </row>
    <row r="65" spans="1:5" ht="15">
      <c r="A65" s="28"/>
      <c r="B65" s="68"/>
      <c r="D65" s="68"/>
    </row>
    <row r="66" spans="1:5" ht="15">
      <c r="A66" s="29" t="str">
        <f>IS!A71</f>
        <v>Prepared by:</v>
      </c>
      <c r="B66" s="71"/>
      <c r="C66" s="72"/>
      <c r="D66" s="71"/>
      <c r="E66" s="72"/>
    </row>
    <row r="67" spans="1:5" ht="15">
      <c r="A67" s="30" t="str">
        <f>IS!A72</f>
        <v>Lyudmila Bondzhova</v>
      </c>
    </row>
    <row r="68" spans="1:5" ht="15">
      <c r="A68" s="2"/>
    </row>
    <row r="69" spans="1:5" ht="15">
      <c r="A69" s="74"/>
    </row>
    <row r="70" spans="1:5" ht="15">
      <c r="A70" s="75"/>
    </row>
    <row r="71" spans="1:5" ht="15">
      <c r="A71" s="76"/>
    </row>
    <row r="72" spans="1:5" ht="15">
      <c r="A72" s="76"/>
    </row>
  </sheetData>
  <mergeCells count="2">
    <mergeCell ref="A1:E1"/>
    <mergeCell ref="A2:E2"/>
  </mergeCells>
  <phoneticPr fontId="0" type="noConversion"/>
  <pageMargins left="0.7" right="0.7" top="0.75" bottom="0.75" header="0.3" footer="0.3"/>
  <pageSetup paperSize="9" scale="63" firstPageNumber="3" orientation="portrait" blackAndWhite="1" useFirstPageNumber="1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tabSelected="1" view="pageBreakPreview" topLeftCell="L1" zoomScale="130" zoomScaleNormal="60" zoomScaleSheetLayoutView="130" workbookViewId="0">
      <selection activeCell="U5" sqref="U5:U6"/>
    </sheetView>
  </sheetViews>
  <sheetFormatPr defaultColWidth="11.42578125" defaultRowHeight="15"/>
  <cols>
    <col min="1" max="1" width="46.85546875" style="80" bestFit="1" customWidth="1"/>
    <col min="2" max="2" width="11.140625" style="80" customWidth="1"/>
    <col min="3" max="3" width="13.85546875" style="80" customWidth="1"/>
    <col min="4" max="4" width="1" style="80" customWidth="1"/>
    <col min="5" max="5" width="13.42578125" style="80" customWidth="1"/>
    <col min="6" max="6" width="0.85546875" style="80" customWidth="1"/>
    <col min="7" max="7" width="13.42578125" style="80" customWidth="1"/>
    <col min="8" max="8" width="1" style="80" customWidth="1"/>
    <col min="9" max="9" width="29.42578125" style="80" customWidth="1"/>
    <col min="10" max="10" width="1" style="80" customWidth="1"/>
    <col min="11" max="11" width="24.28515625" style="80" customWidth="1"/>
    <col min="12" max="12" width="0.85546875" style="80" customWidth="1"/>
    <col min="13" max="13" width="25.85546875" style="80" customWidth="1"/>
    <col min="14" max="14" width="0.85546875" style="80" customWidth="1"/>
    <col min="15" max="15" width="15.140625" style="80" customWidth="1"/>
    <col min="16" max="16" width="1.42578125" style="80" customWidth="1"/>
    <col min="17" max="17" width="13.7109375" style="80" customWidth="1"/>
    <col min="18" max="18" width="1.42578125" style="80" customWidth="1"/>
    <col min="19" max="19" width="16.5703125" style="81" customWidth="1"/>
    <col min="20" max="20" width="1.42578125" style="80" customWidth="1"/>
    <col min="21" max="21" width="14.28515625" style="80" customWidth="1"/>
    <col min="22" max="22" width="11.42578125" style="80" customWidth="1"/>
    <col min="23" max="23" width="10.85546875" style="80" customWidth="1"/>
    <col min="24" max="25" width="9.85546875" style="80" bestFit="1" customWidth="1"/>
    <col min="26" max="16384" width="11.42578125" style="80"/>
  </cols>
  <sheetData>
    <row r="1" spans="1:25" ht="18" customHeight="1">
      <c r="A1" s="121" t="s">
        <v>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78"/>
      <c r="S1" s="79"/>
      <c r="T1" s="78"/>
      <c r="U1" s="78"/>
    </row>
    <row r="2" spans="1:25" ht="18" customHeight="1">
      <c r="A2" s="316" t="s">
        <v>193</v>
      </c>
      <c r="B2" s="319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</row>
    <row r="3" spans="1:25" ht="18" customHeight="1">
      <c r="A3" s="4" t="str">
        <f>IS!A3</f>
        <v>for the quarter ended 31 March 2014</v>
      </c>
      <c r="B3" s="46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U3" s="82"/>
    </row>
    <row r="4" spans="1:25" ht="18" customHeight="1">
      <c r="A4" s="4"/>
      <c r="B4" s="46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U4" s="82"/>
    </row>
    <row r="5" spans="1:25" s="87" customFormat="1" ht="15" customHeight="1">
      <c r="A5" s="325"/>
      <c r="B5" s="83"/>
      <c r="C5" s="321" t="s">
        <v>92</v>
      </c>
      <c r="D5" s="84"/>
      <c r="E5" s="321" t="s">
        <v>93</v>
      </c>
      <c r="F5" s="84"/>
      <c r="G5" s="321" t="s">
        <v>94</v>
      </c>
      <c r="H5" s="84"/>
      <c r="I5" s="321" t="s">
        <v>95</v>
      </c>
      <c r="J5" s="85"/>
      <c r="K5" s="321" t="s">
        <v>96</v>
      </c>
      <c r="L5" s="85"/>
      <c r="M5" s="323" t="s">
        <v>97</v>
      </c>
      <c r="N5" s="84"/>
      <c r="O5" s="321" t="s">
        <v>98</v>
      </c>
      <c r="P5" s="84"/>
      <c r="Q5" s="321" t="s">
        <v>99</v>
      </c>
      <c r="R5" s="86"/>
      <c r="S5" s="321" t="s">
        <v>204</v>
      </c>
      <c r="T5" s="86"/>
      <c r="U5" s="321" t="s">
        <v>205</v>
      </c>
    </row>
    <row r="6" spans="1:25" s="93" customFormat="1">
      <c r="A6" s="326"/>
      <c r="B6" s="88" t="s">
        <v>6</v>
      </c>
      <c r="C6" s="322"/>
      <c r="D6" s="89"/>
      <c r="E6" s="322"/>
      <c r="F6" s="89"/>
      <c r="G6" s="322"/>
      <c r="H6" s="89"/>
      <c r="I6" s="322"/>
      <c r="J6" s="90"/>
      <c r="K6" s="322"/>
      <c r="L6" s="90"/>
      <c r="M6" s="324"/>
      <c r="N6" s="89"/>
      <c r="O6" s="322"/>
      <c r="P6" s="89"/>
      <c r="Q6" s="322"/>
      <c r="R6" s="91"/>
      <c r="S6" s="322"/>
      <c r="T6" s="92"/>
      <c r="U6" s="322"/>
    </row>
    <row r="7" spans="1:25" s="98" customFormat="1">
      <c r="A7" s="94"/>
      <c r="B7" s="94"/>
      <c r="C7" s="95" t="s">
        <v>0</v>
      </c>
      <c r="D7" s="95"/>
      <c r="E7" s="95" t="s">
        <v>0</v>
      </c>
      <c r="F7" s="95"/>
      <c r="G7" s="95" t="s">
        <v>0</v>
      </c>
      <c r="H7" s="95"/>
      <c r="I7" s="95" t="s">
        <v>0</v>
      </c>
      <c r="J7" s="95"/>
      <c r="K7" s="95" t="s">
        <v>0</v>
      </c>
      <c r="L7" s="95"/>
      <c r="M7" s="95" t="s">
        <v>0</v>
      </c>
      <c r="N7" s="95"/>
      <c r="O7" s="95" t="s">
        <v>0</v>
      </c>
      <c r="P7" s="95"/>
      <c r="Q7" s="95" t="s">
        <v>0</v>
      </c>
      <c r="R7" s="96"/>
      <c r="S7" s="97" t="s">
        <v>0</v>
      </c>
      <c r="T7" s="95"/>
      <c r="U7" s="95" t="s">
        <v>0</v>
      </c>
    </row>
    <row r="8" spans="1:25" s="93" customFormat="1">
      <c r="A8" s="99"/>
      <c r="B8" s="99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27"/>
      <c r="P8" s="100"/>
      <c r="Q8" s="100"/>
      <c r="S8" s="101"/>
    </row>
    <row r="9" spans="1:25" s="93" customFormat="1">
      <c r="A9" s="242"/>
      <c r="B9" s="242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27"/>
      <c r="P9" s="100"/>
      <c r="Q9" s="100"/>
      <c r="S9" s="101"/>
    </row>
    <row r="10" spans="1:25" s="104" customFormat="1" ht="15.75" thickBot="1">
      <c r="A10" s="102" t="s">
        <v>194</v>
      </c>
      <c r="B10" s="105"/>
      <c r="C10" s="263">
        <v>132000</v>
      </c>
      <c r="D10" s="264"/>
      <c r="E10" s="263">
        <v>-13594</v>
      </c>
      <c r="F10" s="264"/>
      <c r="G10" s="263">
        <v>25934</v>
      </c>
      <c r="H10" s="264"/>
      <c r="I10" s="263">
        <v>26395</v>
      </c>
      <c r="J10" s="265"/>
      <c r="K10" s="263">
        <v>1048</v>
      </c>
      <c r="L10" s="265"/>
      <c r="M10" s="263">
        <v>-3804</v>
      </c>
      <c r="N10" s="264"/>
      <c r="O10" s="263">
        <v>177900</v>
      </c>
      <c r="P10" s="264"/>
      <c r="Q10" s="263">
        <v>345879</v>
      </c>
      <c r="R10" s="103"/>
      <c r="S10" s="263">
        <v>45474</v>
      </c>
      <c r="U10" s="263">
        <f>+Q10+S10</f>
        <v>391353</v>
      </c>
      <c r="V10" s="103"/>
      <c r="W10" s="103"/>
      <c r="X10" s="103"/>
      <c r="Y10" s="103"/>
    </row>
    <row r="11" spans="1:25" s="104" customFormat="1" ht="9" customHeight="1" thickTop="1">
      <c r="A11" s="102"/>
      <c r="B11" s="105"/>
      <c r="C11" s="265"/>
      <c r="D11" s="264"/>
      <c r="E11" s="264"/>
      <c r="F11" s="264"/>
      <c r="G11" s="265"/>
      <c r="H11" s="264"/>
      <c r="I11" s="265"/>
      <c r="J11" s="265"/>
      <c r="K11" s="265"/>
      <c r="L11" s="265"/>
      <c r="M11" s="265"/>
      <c r="N11" s="264"/>
      <c r="O11" s="265"/>
      <c r="P11" s="264"/>
      <c r="Q11" s="265"/>
      <c r="R11" s="103"/>
      <c r="S11" s="103"/>
      <c r="U11" s="266"/>
    </row>
    <row r="12" spans="1:25" s="104" customFormat="1">
      <c r="A12" s="210" t="s">
        <v>195</v>
      </c>
      <c r="B12" s="105"/>
      <c r="C12" s="265"/>
      <c r="D12" s="264"/>
      <c r="E12" s="264"/>
      <c r="F12" s="264"/>
      <c r="G12" s="265"/>
      <c r="H12" s="264"/>
      <c r="I12" s="265"/>
      <c r="J12" s="265"/>
      <c r="K12" s="265"/>
      <c r="L12" s="265"/>
      <c r="M12" s="265"/>
      <c r="N12" s="264"/>
      <c r="O12" s="265"/>
      <c r="P12" s="264"/>
      <c r="Q12" s="265"/>
      <c r="R12" s="103"/>
      <c r="S12" s="103"/>
      <c r="U12" s="266"/>
    </row>
    <row r="13" spans="1:25" s="104" customFormat="1">
      <c r="A13" s="106" t="s">
        <v>100</v>
      </c>
      <c r="B13" s="105"/>
      <c r="C13" s="212">
        <v>0</v>
      </c>
      <c r="D13" s="212"/>
      <c r="E13" s="212">
        <v>-406</v>
      </c>
      <c r="F13" s="212"/>
      <c r="G13" s="212">
        <v>0</v>
      </c>
      <c r="H13" s="212"/>
      <c r="I13" s="212">
        <v>0</v>
      </c>
      <c r="J13" s="212"/>
      <c r="K13" s="212">
        <v>0</v>
      </c>
      <c r="L13" s="212"/>
      <c r="M13" s="212">
        <v>0</v>
      </c>
      <c r="N13" s="212"/>
      <c r="O13" s="212">
        <v>0</v>
      </c>
      <c r="P13" s="211"/>
      <c r="Q13" s="212">
        <f>SUM(C13:O13)</f>
        <v>-406</v>
      </c>
      <c r="R13" s="267"/>
      <c r="S13" s="212">
        <v>0</v>
      </c>
      <c r="T13" s="267"/>
      <c r="U13" s="268">
        <f>+Q13+S13</f>
        <v>-406</v>
      </c>
      <c r="W13" s="103"/>
      <c r="X13" s="103"/>
      <c r="Y13" s="103"/>
    </row>
    <row r="14" spans="1:25" s="104" customFormat="1">
      <c r="A14" s="106"/>
      <c r="B14" s="105"/>
      <c r="C14" s="269"/>
      <c r="D14" s="270"/>
      <c r="E14" s="270"/>
      <c r="F14" s="270"/>
      <c r="G14" s="271"/>
      <c r="H14" s="211"/>
      <c r="I14" s="271"/>
      <c r="J14" s="271"/>
      <c r="K14" s="271"/>
      <c r="L14" s="271"/>
      <c r="M14" s="271"/>
      <c r="N14" s="211"/>
      <c r="O14" s="271"/>
      <c r="P14" s="211"/>
      <c r="Q14" s="212"/>
      <c r="R14" s="267"/>
      <c r="S14" s="272"/>
      <c r="T14" s="267"/>
      <c r="U14" s="213"/>
      <c r="W14" s="103"/>
      <c r="X14" s="103"/>
      <c r="Y14" s="103"/>
    </row>
    <row r="15" spans="1:25" s="104" customFormat="1">
      <c r="A15" s="107" t="s">
        <v>102</v>
      </c>
      <c r="B15" s="105"/>
      <c r="C15" s="224">
        <f>+C16+C17</f>
        <v>0</v>
      </c>
      <c r="D15" s="273"/>
      <c r="E15" s="224">
        <f>+E16+E17</f>
        <v>0</v>
      </c>
      <c r="F15" s="211"/>
      <c r="G15" s="224">
        <f>+G16+G17</f>
        <v>0</v>
      </c>
      <c r="H15" s="211"/>
      <c r="I15" s="224">
        <f>+I16+I17</f>
        <v>0</v>
      </c>
      <c r="J15" s="271"/>
      <c r="K15" s="224">
        <f>+K16+K17</f>
        <v>0</v>
      </c>
      <c r="L15" s="271"/>
      <c r="M15" s="224">
        <f>+M16+M17</f>
        <v>0</v>
      </c>
      <c r="N15" s="211"/>
      <c r="O15" s="224">
        <f>+O16+O17</f>
        <v>0</v>
      </c>
      <c r="P15" s="211"/>
      <c r="Q15" s="224">
        <f>+Q16+Q17</f>
        <v>0</v>
      </c>
      <c r="R15" s="267"/>
      <c r="S15" s="224">
        <f>+S16+S17</f>
        <v>0</v>
      </c>
      <c r="T15" s="267"/>
      <c r="U15" s="224">
        <f>+U16+U17</f>
        <v>0</v>
      </c>
    </row>
    <row r="16" spans="1:25" s="104" customFormat="1">
      <c r="A16" s="108" t="s">
        <v>104</v>
      </c>
      <c r="B16" s="105"/>
      <c r="C16" s="274">
        <v>0</v>
      </c>
      <c r="D16" s="270"/>
      <c r="E16" s="274">
        <v>0</v>
      </c>
      <c r="F16" s="270"/>
      <c r="G16" s="212">
        <v>0</v>
      </c>
      <c r="H16" s="211"/>
      <c r="I16" s="212">
        <v>0</v>
      </c>
      <c r="J16" s="212"/>
      <c r="K16" s="212">
        <v>0</v>
      </c>
      <c r="L16" s="212"/>
      <c r="M16" s="212">
        <v>0</v>
      </c>
      <c r="N16" s="211"/>
      <c r="O16" s="212">
        <v>0</v>
      </c>
      <c r="P16" s="211"/>
      <c r="Q16" s="238">
        <f>SUM(C16:O16)</f>
        <v>0</v>
      </c>
      <c r="R16" s="275"/>
      <c r="S16" s="212">
        <v>0</v>
      </c>
      <c r="T16" s="275"/>
      <c r="U16" s="268">
        <f>+Q16+S16</f>
        <v>0</v>
      </c>
    </row>
    <row r="17" spans="1:25" s="104" customFormat="1">
      <c r="A17" s="108" t="s">
        <v>103</v>
      </c>
      <c r="B17" s="105"/>
      <c r="C17" s="212">
        <v>0</v>
      </c>
      <c r="D17" s="212"/>
      <c r="E17" s="212">
        <v>0</v>
      </c>
      <c r="F17" s="212"/>
      <c r="G17" s="212">
        <v>0</v>
      </c>
      <c r="H17" s="212"/>
      <c r="I17" s="212">
        <v>0</v>
      </c>
      <c r="J17" s="212"/>
      <c r="K17" s="212">
        <v>0</v>
      </c>
      <c r="L17" s="212"/>
      <c r="M17" s="212">
        <v>0</v>
      </c>
      <c r="N17" s="211"/>
      <c r="O17" s="212">
        <v>0</v>
      </c>
      <c r="P17" s="211"/>
      <c r="Q17" s="238">
        <f>SUM(C17:O17)</f>
        <v>0</v>
      </c>
      <c r="R17" s="275"/>
      <c r="S17" s="212">
        <v>0</v>
      </c>
      <c r="T17" s="275"/>
      <c r="U17" s="268">
        <f>+Q17+S17</f>
        <v>0</v>
      </c>
      <c r="W17" s="103"/>
      <c r="X17" s="103"/>
      <c r="Y17" s="103"/>
    </row>
    <row r="18" spans="1:25" s="109" customFormat="1" ht="6" customHeight="1">
      <c r="A18" s="108"/>
      <c r="B18" s="105"/>
      <c r="C18" s="274"/>
      <c r="D18" s="270"/>
      <c r="E18" s="274"/>
      <c r="F18" s="270"/>
      <c r="G18" s="271"/>
      <c r="H18" s="211"/>
      <c r="I18" s="271"/>
      <c r="J18" s="271"/>
      <c r="K18" s="271"/>
      <c r="L18" s="271"/>
      <c r="M18" s="271"/>
      <c r="N18" s="211"/>
      <c r="O18" s="271"/>
      <c r="P18" s="211"/>
      <c r="Q18" s="238"/>
      <c r="R18" s="275"/>
      <c r="S18" s="276"/>
      <c r="T18" s="275"/>
      <c r="U18" s="276"/>
    </row>
    <row r="19" spans="1:25" s="104" customFormat="1">
      <c r="A19" s="136" t="s">
        <v>105</v>
      </c>
      <c r="B19" s="105"/>
      <c r="C19" s="277">
        <v>0</v>
      </c>
      <c r="D19" s="273"/>
      <c r="E19" s="277">
        <v>0</v>
      </c>
      <c r="F19" s="273"/>
      <c r="G19" s="277">
        <v>0</v>
      </c>
      <c r="H19" s="273"/>
      <c r="I19" s="277">
        <v>0</v>
      </c>
      <c r="J19" s="273"/>
      <c r="K19" s="277">
        <v>0</v>
      </c>
      <c r="L19" s="273"/>
      <c r="M19" s="277">
        <v>0</v>
      </c>
      <c r="N19" s="273"/>
      <c r="O19" s="277">
        <f>SUM(O20:O24)</f>
        <v>0</v>
      </c>
      <c r="P19" s="273"/>
      <c r="Q19" s="277">
        <f t="shared" ref="Q19:Q24" si="0">SUM(C19:O19)</f>
        <v>0</v>
      </c>
      <c r="R19" s="214"/>
      <c r="S19" s="277">
        <f>SUM(S20:S24)</f>
        <v>2853</v>
      </c>
      <c r="T19" s="214"/>
      <c r="U19" s="224">
        <f t="shared" ref="U19:U24" si="1">+Q19+S19</f>
        <v>2853</v>
      </c>
    </row>
    <row r="20" spans="1:25" s="104" customFormat="1">
      <c r="A20" s="108" t="s">
        <v>196</v>
      </c>
      <c r="B20" s="278"/>
      <c r="C20" s="274">
        <v>0</v>
      </c>
      <c r="D20" s="279"/>
      <c r="E20" s="274">
        <v>0</v>
      </c>
      <c r="F20" s="279"/>
      <c r="G20" s="238">
        <v>0</v>
      </c>
      <c r="H20" s="238"/>
      <c r="I20" s="238">
        <v>0</v>
      </c>
      <c r="J20" s="280"/>
      <c r="K20" s="238">
        <v>0</v>
      </c>
      <c r="L20" s="280"/>
      <c r="M20" s="238">
        <v>0</v>
      </c>
      <c r="N20" s="238"/>
      <c r="O20" s="238">
        <v>0</v>
      </c>
      <c r="P20" s="238"/>
      <c r="Q20" s="238">
        <f t="shared" si="0"/>
        <v>0</v>
      </c>
      <c r="R20" s="281"/>
      <c r="S20" s="238">
        <v>289</v>
      </c>
      <c r="T20" s="281"/>
      <c r="U20" s="268">
        <f t="shared" si="1"/>
        <v>289</v>
      </c>
    </row>
    <row r="21" spans="1:25" s="104" customFormat="1">
      <c r="A21" s="108" t="s">
        <v>108</v>
      </c>
      <c r="B21" s="278"/>
      <c r="C21" s="274">
        <v>0</v>
      </c>
      <c r="D21" s="279"/>
      <c r="E21" s="274">
        <v>0</v>
      </c>
      <c r="F21" s="279"/>
      <c r="G21" s="238">
        <v>0</v>
      </c>
      <c r="H21" s="238"/>
      <c r="I21" s="238">
        <v>0</v>
      </c>
      <c r="J21" s="280"/>
      <c r="K21" s="238">
        <v>0</v>
      </c>
      <c r="L21" s="280"/>
      <c r="M21" s="238">
        <v>0</v>
      </c>
      <c r="N21" s="238"/>
      <c r="O21" s="238">
        <v>0</v>
      </c>
      <c r="P21" s="238"/>
      <c r="Q21" s="238">
        <f t="shared" si="0"/>
        <v>0</v>
      </c>
      <c r="R21" s="281"/>
      <c r="S21" s="238">
        <v>0</v>
      </c>
      <c r="T21" s="281"/>
      <c r="U21" s="268">
        <f t="shared" si="1"/>
        <v>0</v>
      </c>
    </row>
    <row r="22" spans="1:25" s="104" customFormat="1">
      <c r="A22" s="108" t="s">
        <v>112</v>
      </c>
      <c r="B22" s="278"/>
      <c r="C22" s="274">
        <v>0</v>
      </c>
      <c r="D22" s="279"/>
      <c r="E22" s="274">
        <v>0</v>
      </c>
      <c r="F22" s="279"/>
      <c r="G22" s="238">
        <v>0</v>
      </c>
      <c r="H22" s="238"/>
      <c r="I22" s="238">
        <v>0</v>
      </c>
      <c r="J22" s="280"/>
      <c r="K22" s="238">
        <v>0</v>
      </c>
      <c r="L22" s="280"/>
      <c r="M22" s="238">
        <v>0</v>
      </c>
      <c r="N22" s="238"/>
      <c r="O22" s="238">
        <v>0</v>
      </c>
      <c r="P22" s="238"/>
      <c r="Q22" s="238">
        <f t="shared" si="0"/>
        <v>0</v>
      </c>
      <c r="R22" s="281"/>
      <c r="S22" s="238">
        <v>0</v>
      </c>
      <c r="T22" s="281"/>
      <c r="U22" s="268">
        <f t="shared" si="1"/>
        <v>0</v>
      </c>
    </row>
    <row r="23" spans="1:25" s="104" customFormat="1">
      <c r="A23" s="108" t="s">
        <v>106</v>
      </c>
      <c r="B23" s="278"/>
      <c r="C23" s="274">
        <v>0</v>
      </c>
      <c r="D23" s="279"/>
      <c r="E23" s="274">
        <v>0</v>
      </c>
      <c r="F23" s="279"/>
      <c r="G23" s="238">
        <v>0</v>
      </c>
      <c r="H23" s="238"/>
      <c r="I23" s="238">
        <v>0</v>
      </c>
      <c r="J23" s="280"/>
      <c r="K23" s="238">
        <v>0</v>
      </c>
      <c r="L23" s="280"/>
      <c r="M23" s="238">
        <v>0</v>
      </c>
      <c r="N23" s="238"/>
      <c r="O23" s="238">
        <v>0</v>
      </c>
      <c r="P23" s="238"/>
      <c r="Q23" s="238">
        <f>SUM(C23:O23)</f>
        <v>0</v>
      </c>
      <c r="R23" s="281"/>
      <c r="S23" s="282">
        <v>-80</v>
      </c>
      <c r="T23" s="281"/>
      <c r="U23" s="268">
        <f t="shared" si="1"/>
        <v>-80</v>
      </c>
    </row>
    <row r="24" spans="1:25" s="104" customFormat="1">
      <c r="A24" s="108" t="s">
        <v>107</v>
      </c>
      <c r="B24" s="278"/>
      <c r="C24" s="274">
        <v>0</v>
      </c>
      <c r="D24" s="279"/>
      <c r="E24" s="274">
        <v>0</v>
      </c>
      <c r="F24" s="279"/>
      <c r="G24" s="238">
        <v>0</v>
      </c>
      <c r="H24" s="238"/>
      <c r="I24" s="238">
        <v>0</v>
      </c>
      <c r="J24" s="280"/>
      <c r="K24" s="238">
        <v>0</v>
      </c>
      <c r="L24" s="280"/>
      <c r="M24" s="238">
        <v>0</v>
      </c>
      <c r="N24" s="238"/>
      <c r="O24" s="238">
        <v>0</v>
      </c>
      <c r="P24" s="238"/>
      <c r="Q24" s="238">
        <f t="shared" si="0"/>
        <v>0</v>
      </c>
      <c r="R24" s="281"/>
      <c r="S24" s="282">
        <v>2644</v>
      </c>
      <c r="T24" s="281"/>
      <c r="U24" s="268">
        <f t="shared" si="1"/>
        <v>2644</v>
      </c>
    </row>
    <row r="25" spans="1:25" s="104" customFormat="1" ht="9" customHeight="1">
      <c r="A25" s="108"/>
      <c r="B25" s="105"/>
      <c r="C25" s="283"/>
      <c r="D25" s="270"/>
      <c r="E25" s="283"/>
      <c r="F25" s="270"/>
      <c r="G25" s="215"/>
      <c r="H25" s="211"/>
      <c r="I25" s="271"/>
      <c r="J25" s="271"/>
      <c r="K25" s="271"/>
      <c r="L25" s="271"/>
      <c r="M25" s="271"/>
      <c r="N25" s="211"/>
      <c r="O25" s="273"/>
      <c r="P25" s="212"/>
      <c r="Q25" s="238">
        <f>SUM(C25:O25)</f>
        <v>0</v>
      </c>
      <c r="R25" s="281"/>
      <c r="S25" s="282"/>
      <c r="T25" s="275"/>
      <c r="U25" s="268"/>
      <c r="V25" s="117"/>
    </row>
    <row r="26" spans="1:25" s="104" customFormat="1" ht="28.5">
      <c r="A26" s="262" t="s">
        <v>197</v>
      </c>
      <c r="B26" s="284"/>
      <c r="C26" s="285">
        <f>+C27+C28</f>
        <v>0</v>
      </c>
      <c r="D26" s="286"/>
      <c r="E26" s="285">
        <f>+E27+E28</f>
        <v>0</v>
      </c>
      <c r="F26" s="286"/>
      <c r="G26" s="285">
        <f>+G27+G28</f>
        <v>0</v>
      </c>
      <c r="H26" s="273"/>
      <c r="I26" s="285">
        <f>+I27+I28</f>
        <v>4</v>
      </c>
      <c r="J26" s="273"/>
      <c r="K26" s="285">
        <f>+K27+K28</f>
        <v>64</v>
      </c>
      <c r="L26" s="273"/>
      <c r="M26" s="285">
        <f>+M27+M28</f>
        <v>449</v>
      </c>
      <c r="N26" s="273"/>
      <c r="O26" s="285">
        <f>+O27+O28</f>
        <v>17680</v>
      </c>
      <c r="P26" s="273"/>
      <c r="Q26" s="285">
        <f>+Q27+Q28</f>
        <v>18197</v>
      </c>
      <c r="R26" s="214"/>
      <c r="S26" s="285">
        <f>+S27+S28</f>
        <v>1079</v>
      </c>
      <c r="T26" s="214"/>
      <c r="U26" s="285">
        <f>+U27+U28</f>
        <v>19276</v>
      </c>
    </row>
    <row r="27" spans="1:25" s="104" customFormat="1">
      <c r="A27" s="232" t="s">
        <v>164</v>
      </c>
      <c r="B27" s="105"/>
      <c r="C27" s="287">
        <v>0</v>
      </c>
      <c r="D27" s="270"/>
      <c r="E27" s="287">
        <v>0</v>
      </c>
      <c r="F27" s="270"/>
      <c r="G27" s="212">
        <v>0</v>
      </c>
      <c r="H27" s="211"/>
      <c r="I27" s="212">
        <v>0</v>
      </c>
      <c r="J27" s="271"/>
      <c r="K27" s="212">
        <v>0</v>
      </c>
      <c r="L27" s="271"/>
      <c r="M27" s="212">
        <v>0</v>
      </c>
      <c r="N27" s="211"/>
      <c r="O27" s="212">
        <v>17680</v>
      </c>
      <c r="P27" s="212"/>
      <c r="Q27" s="238">
        <f t="shared" ref="Q27:Q28" si="2">SUM(C27:O27)</f>
        <v>17680</v>
      </c>
      <c r="R27" s="214"/>
      <c r="S27" s="268">
        <v>930</v>
      </c>
      <c r="T27" s="214"/>
      <c r="U27" s="268">
        <f>+Q27+S27</f>
        <v>18610</v>
      </c>
      <c r="V27" s="109"/>
    </row>
    <row r="28" spans="1:25" s="104" customFormat="1" ht="30">
      <c r="A28" s="232" t="s">
        <v>165</v>
      </c>
      <c r="B28" s="105"/>
      <c r="C28" s="287">
        <v>0</v>
      </c>
      <c r="D28" s="270"/>
      <c r="E28" s="287">
        <v>0</v>
      </c>
      <c r="F28" s="270"/>
      <c r="G28" s="212">
        <v>0</v>
      </c>
      <c r="H28" s="211"/>
      <c r="I28" s="212">
        <v>4</v>
      </c>
      <c r="J28" s="271"/>
      <c r="K28" s="212">
        <v>64</v>
      </c>
      <c r="L28" s="271"/>
      <c r="M28" s="212">
        <v>449</v>
      </c>
      <c r="N28" s="211"/>
      <c r="O28" s="212"/>
      <c r="P28" s="212"/>
      <c r="Q28" s="238">
        <f t="shared" si="2"/>
        <v>517</v>
      </c>
      <c r="R28" s="214"/>
      <c r="S28" s="268">
        <v>149</v>
      </c>
      <c r="T28" s="214"/>
      <c r="U28" s="268">
        <f>+Q28+S28</f>
        <v>666</v>
      </c>
      <c r="V28" s="109"/>
    </row>
    <row r="29" spans="1:25" s="104" customFormat="1">
      <c r="A29" s="136"/>
      <c r="B29" s="105"/>
      <c r="C29" s="287"/>
      <c r="D29" s="270"/>
      <c r="E29" s="287"/>
      <c r="F29" s="270"/>
      <c r="G29" s="212"/>
      <c r="H29" s="211"/>
      <c r="I29" s="212"/>
      <c r="J29" s="271"/>
      <c r="K29" s="271"/>
      <c r="L29" s="271"/>
      <c r="M29" s="271"/>
      <c r="N29" s="211"/>
      <c r="O29" s="271"/>
      <c r="P29" s="211"/>
      <c r="Q29" s="212"/>
      <c r="R29" s="214"/>
      <c r="S29" s="268"/>
      <c r="T29" s="214"/>
      <c r="U29" s="268"/>
      <c r="V29" s="109"/>
    </row>
    <row r="30" spans="1:25" s="104" customFormat="1">
      <c r="A30" s="136" t="s">
        <v>101</v>
      </c>
      <c r="B30" s="105"/>
      <c r="C30" s="287">
        <v>0</v>
      </c>
      <c r="D30" s="270"/>
      <c r="E30" s="287">
        <v>0</v>
      </c>
      <c r="F30" s="270"/>
      <c r="G30" s="212">
        <v>0</v>
      </c>
      <c r="H30" s="211"/>
      <c r="I30" s="212">
        <v>-6</v>
      </c>
      <c r="J30" s="271"/>
      <c r="K30" s="212">
        <v>0</v>
      </c>
      <c r="L30" s="212"/>
      <c r="M30" s="212">
        <v>0</v>
      </c>
      <c r="N30" s="211"/>
      <c r="O30" s="212">
        <v>6</v>
      </c>
      <c r="P30" s="211"/>
      <c r="Q30" s="238">
        <f>SUM(C30:O30)</f>
        <v>0</v>
      </c>
      <c r="R30" s="214"/>
      <c r="S30" s="268">
        <f>+'[1]Собствен капитал'!$S$46</f>
        <v>0</v>
      </c>
      <c r="T30" s="214"/>
      <c r="U30" s="268">
        <v>0</v>
      </c>
      <c r="V30" s="109"/>
    </row>
    <row r="31" spans="1:25" s="104" customFormat="1">
      <c r="A31" s="136"/>
      <c r="B31" s="105"/>
      <c r="C31" s="265"/>
      <c r="D31" s="264"/>
      <c r="E31" s="264"/>
      <c r="F31" s="264"/>
      <c r="G31" s="265"/>
      <c r="H31" s="264"/>
      <c r="I31" s="265"/>
      <c r="J31" s="265"/>
      <c r="K31" s="265"/>
      <c r="L31" s="265"/>
      <c r="M31" s="265"/>
      <c r="N31" s="264"/>
      <c r="O31" s="265"/>
      <c r="P31" s="264"/>
      <c r="Q31" s="265"/>
      <c r="R31" s="103"/>
      <c r="S31" s="103"/>
      <c r="U31" s="266"/>
      <c r="V31" s="109"/>
    </row>
    <row r="32" spans="1:25" s="104" customFormat="1" ht="15.75" thickBot="1">
      <c r="A32" s="235" t="s">
        <v>198</v>
      </c>
      <c r="B32" s="288">
        <f>+[2]SFP!C38</f>
        <v>25</v>
      </c>
      <c r="C32" s="263">
        <f>C10+C13+C16+C19+C30+C26+C17</f>
        <v>132000</v>
      </c>
      <c r="D32" s="264"/>
      <c r="E32" s="263">
        <f>E10+E13+E16+E19+E30+E26+E17</f>
        <v>-14000</v>
      </c>
      <c r="F32" s="264"/>
      <c r="G32" s="263">
        <f>G10+G13+G16+G19+G30+G26+G17</f>
        <v>25934</v>
      </c>
      <c r="H32" s="264"/>
      <c r="I32" s="263">
        <f>I10+I13+I16+I19+I30+I26+I17</f>
        <v>26393</v>
      </c>
      <c r="J32" s="265"/>
      <c r="K32" s="263">
        <f>K10+K13+K16+K19+K30+K26+K17</f>
        <v>1112</v>
      </c>
      <c r="L32" s="265"/>
      <c r="M32" s="263">
        <f>M10+M13+M16+M19+M30+M26+M17</f>
        <v>-3355</v>
      </c>
      <c r="N32" s="264"/>
      <c r="O32" s="263">
        <f>O10+O13+O16+O19+O30+O26+O17</f>
        <v>195586</v>
      </c>
      <c r="P32" s="264"/>
      <c r="Q32" s="263">
        <f>Q10+Q13+Q16+Q19+Q30+Q26+Q17</f>
        <v>363670</v>
      </c>
      <c r="R32" s="103"/>
      <c r="S32" s="263">
        <f>S10+S13+S16+S19+S30+S26+S17</f>
        <v>49406</v>
      </c>
      <c r="U32" s="263">
        <f>U10+U13+U16+U19+U30+U26+U17</f>
        <v>413076</v>
      </c>
      <c r="V32" s="109"/>
    </row>
    <row r="33" spans="1:22" s="104" customFormat="1" ht="15.75" thickTop="1">
      <c r="A33" s="236"/>
      <c r="B33" s="105"/>
      <c r="C33" s="265"/>
      <c r="D33" s="264"/>
      <c r="E33" s="264"/>
      <c r="F33" s="264"/>
      <c r="G33" s="265"/>
      <c r="H33" s="264"/>
      <c r="I33" s="265"/>
      <c r="J33" s="265"/>
      <c r="K33" s="265"/>
      <c r="L33" s="265"/>
      <c r="M33" s="265"/>
      <c r="N33" s="264"/>
      <c r="O33" s="265"/>
      <c r="P33" s="264"/>
      <c r="Q33" s="265"/>
      <c r="R33" s="103"/>
      <c r="S33" s="103"/>
      <c r="U33" s="267"/>
      <c r="V33" s="109"/>
    </row>
    <row r="34" spans="1:22" s="104" customFormat="1" ht="15.75" thickBot="1">
      <c r="A34" s="235" t="s">
        <v>199</v>
      </c>
      <c r="B34" s="288">
        <f>+[2]SFP!C38</f>
        <v>25</v>
      </c>
      <c r="C34" s="263">
        <v>132000</v>
      </c>
      <c r="D34" s="264"/>
      <c r="E34" s="263">
        <v>-18995</v>
      </c>
      <c r="F34" s="264"/>
      <c r="G34" s="263">
        <v>30051</v>
      </c>
      <c r="H34" s="264"/>
      <c r="I34" s="263">
        <v>24657</v>
      </c>
      <c r="J34" s="265"/>
      <c r="K34" s="263">
        <v>961</v>
      </c>
      <c r="L34" s="265"/>
      <c r="M34" s="263">
        <v>-4661</v>
      </c>
      <c r="N34" s="264"/>
      <c r="O34" s="263">
        <v>194585</v>
      </c>
      <c r="P34" s="264"/>
      <c r="Q34" s="263">
        <v>358598</v>
      </c>
      <c r="R34" s="103"/>
      <c r="S34" s="263">
        <v>54177</v>
      </c>
      <c r="U34" s="263">
        <v>412775</v>
      </c>
      <c r="V34" s="109"/>
    </row>
    <row r="35" spans="1:22" s="104" customFormat="1" ht="15.75" thickTop="1">
      <c r="A35" s="235"/>
      <c r="B35" s="105"/>
      <c r="C35" s="265"/>
      <c r="D35" s="264"/>
      <c r="E35" s="264"/>
      <c r="F35" s="264"/>
      <c r="G35" s="265"/>
      <c r="H35" s="264"/>
      <c r="I35" s="265"/>
      <c r="J35" s="265"/>
      <c r="K35" s="265"/>
      <c r="L35" s="265"/>
      <c r="M35" s="265"/>
      <c r="N35" s="264"/>
      <c r="O35" s="265"/>
      <c r="P35" s="264"/>
      <c r="Q35" s="265"/>
      <c r="R35" s="103"/>
      <c r="S35" s="103"/>
      <c r="U35" s="267"/>
      <c r="V35" s="109"/>
    </row>
    <row r="36" spans="1:22" s="104" customFormat="1">
      <c r="A36" s="237" t="s">
        <v>200</v>
      </c>
      <c r="B36" s="105"/>
      <c r="C36" s="265"/>
      <c r="D36" s="264"/>
      <c r="E36" s="264"/>
      <c r="F36" s="264"/>
      <c r="G36" s="265"/>
      <c r="H36" s="264"/>
      <c r="I36" s="265"/>
      <c r="J36" s="265"/>
      <c r="K36" s="265"/>
      <c r="L36" s="265"/>
      <c r="M36" s="265"/>
      <c r="N36" s="264"/>
      <c r="O36" s="265"/>
      <c r="P36" s="264"/>
      <c r="Q36" s="265"/>
      <c r="R36" s="103"/>
      <c r="S36" s="103"/>
      <c r="U36" s="267"/>
      <c r="V36" s="109"/>
    </row>
    <row r="37" spans="1:22" s="104" customFormat="1">
      <c r="A37" s="233" t="s">
        <v>201</v>
      </c>
      <c r="B37" s="105"/>
      <c r="C37" s="212">
        <v>0</v>
      </c>
      <c r="D37" s="212"/>
      <c r="E37" s="212">
        <v>1389</v>
      </c>
      <c r="F37" s="212"/>
      <c r="G37" s="212">
        <v>0</v>
      </c>
      <c r="H37" s="212"/>
      <c r="I37" s="212">
        <v>0</v>
      </c>
      <c r="J37" s="212"/>
      <c r="K37" s="212">
        <v>0</v>
      </c>
      <c r="L37" s="212"/>
      <c r="M37" s="212">
        <v>0</v>
      </c>
      <c r="N37" s="212"/>
      <c r="O37" s="212">
        <v>481</v>
      </c>
      <c r="P37" s="211"/>
      <c r="Q37" s="212">
        <f>SUM(C37:O37)</f>
        <v>1870</v>
      </c>
      <c r="R37" s="267"/>
      <c r="S37" s="212">
        <v>0</v>
      </c>
      <c r="T37" s="267"/>
      <c r="U37" s="268">
        <f>+Q37+S37</f>
        <v>1870</v>
      </c>
      <c r="V37" s="109"/>
    </row>
    <row r="38" spans="1:22" s="104" customFormat="1">
      <c r="A38" s="233"/>
      <c r="B38" s="105"/>
      <c r="C38" s="265"/>
      <c r="D38" s="264"/>
      <c r="E38" s="264"/>
      <c r="F38" s="264"/>
      <c r="G38" s="265"/>
      <c r="H38" s="264"/>
      <c r="I38" s="265"/>
      <c r="J38" s="265"/>
      <c r="K38" s="265"/>
      <c r="L38" s="265"/>
      <c r="M38" s="265"/>
      <c r="N38" s="264"/>
      <c r="O38" s="265"/>
      <c r="P38" s="264"/>
      <c r="Q38" s="265"/>
      <c r="R38" s="103"/>
      <c r="S38" s="103"/>
      <c r="U38" s="267"/>
      <c r="V38" s="109"/>
    </row>
    <row r="39" spans="1:22" s="104" customFormat="1">
      <c r="A39" s="234" t="s">
        <v>102</v>
      </c>
      <c r="B39" s="105"/>
      <c r="C39" s="224">
        <f>+C40+C41</f>
        <v>0</v>
      </c>
      <c r="D39" s="273"/>
      <c r="E39" s="224">
        <f>+E40+E41</f>
        <v>0</v>
      </c>
      <c r="F39" s="211"/>
      <c r="G39" s="224">
        <f>+G40+G41</f>
        <v>0</v>
      </c>
      <c r="H39" s="211"/>
      <c r="I39" s="224">
        <f>+I40+I41</f>
        <v>0</v>
      </c>
      <c r="J39" s="271"/>
      <c r="K39" s="224">
        <f>+K40+K41</f>
        <v>0</v>
      </c>
      <c r="L39" s="271"/>
      <c r="M39" s="224">
        <f>+M40+M41</f>
        <v>0</v>
      </c>
      <c r="N39" s="211"/>
      <c r="O39" s="224">
        <f>+O40+O41</f>
        <v>0</v>
      </c>
      <c r="P39" s="211"/>
      <c r="Q39" s="224">
        <f>+Q40+Q41</f>
        <v>0</v>
      </c>
      <c r="R39" s="267"/>
      <c r="S39" s="224">
        <f>+S40+S41</f>
        <v>0</v>
      </c>
      <c r="T39" s="267"/>
      <c r="U39" s="224">
        <f>+U40+U41</f>
        <v>0</v>
      </c>
      <c r="V39" s="109"/>
    </row>
    <row r="40" spans="1:22" s="104" customFormat="1">
      <c r="A40" s="232" t="s">
        <v>202</v>
      </c>
      <c r="B40" s="105"/>
      <c r="C40" s="289">
        <v>0</v>
      </c>
      <c r="D40" s="289"/>
      <c r="E40" s="289">
        <v>0</v>
      </c>
      <c r="F40" s="289"/>
      <c r="G40" s="289">
        <v>0</v>
      </c>
      <c r="H40" s="289"/>
      <c r="I40" s="289">
        <v>0</v>
      </c>
      <c r="J40" s="289"/>
      <c r="K40" s="289">
        <v>0</v>
      </c>
      <c r="L40" s="289"/>
      <c r="M40" s="289">
        <v>0</v>
      </c>
      <c r="N40" s="289"/>
      <c r="O40" s="289">
        <v>0</v>
      </c>
      <c r="P40" s="289"/>
      <c r="Q40" s="212">
        <f>SUM(C40:O40)</f>
        <v>0</v>
      </c>
      <c r="R40" s="290"/>
      <c r="S40" s="289">
        <v>0</v>
      </c>
      <c r="T40" s="291"/>
      <c r="U40" s="289">
        <v>0</v>
      </c>
      <c r="V40" s="109"/>
    </row>
    <row r="41" spans="1:22" s="104" customFormat="1">
      <c r="A41" s="232" t="s">
        <v>166</v>
      </c>
      <c r="B41" s="105"/>
      <c r="C41" s="289">
        <v>0</v>
      </c>
      <c r="D41" s="289"/>
      <c r="E41" s="289">
        <v>0</v>
      </c>
      <c r="F41" s="289"/>
      <c r="G41" s="289">
        <v>0</v>
      </c>
      <c r="H41" s="289"/>
      <c r="I41" s="289">
        <v>0</v>
      </c>
      <c r="J41" s="289"/>
      <c r="K41" s="289">
        <v>0</v>
      </c>
      <c r="L41" s="289"/>
      <c r="M41" s="289">
        <v>0</v>
      </c>
      <c r="N41" s="289"/>
      <c r="O41" s="289">
        <v>0</v>
      </c>
      <c r="P41" s="289"/>
      <c r="Q41" s="212">
        <f>SUM(C41:O41)</f>
        <v>0</v>
      </c>
      <c r="R41" s="290"/>
      <c r="S41" s="289">
        <v>0</v>
      </c>
      <c r="T41" s="291"/>
      <c r="U41" s="268">
        <f>+Q41+S41</f>
        <v>0</v>
      </c>
      <c r="V41" s="109"/>
    </row>
    <row r="42" spans="1:22" s="104" customFormat="1">
      <c r="A42" s="232"/>
      <c r="B42" s="105"/>
      <c r="C42" s="265"/>
      <c r="D42" s="264"/>
      <c r="E42" s="264"/>
      <c r="F42" s="264"/>
      <c r="G42" s="265"/>
      <c r="H42" s="264"/>
      <c r="I42" s="265"/>
      <c r="J42" s="265"/>
      <c r="K42" s="265"/>
      <c r="L42" s="265"/>
      <c r="M42" s="265"/>
      <c r="N42" s="264"/>
      <c r="O42" s="265"/>
      <c r="P42" s="264"/>
      <c r="Q42" s="265"/>
      <c r="R42" s="103"/>
      <c r="S42" s="103"/>
      <c r="U42" s="267"/>
      <c r="V42" s="109"/>
    </row>
    <row r="43" spans="1:22" s="104" customFormat="1">
      <c r="A43" s="136" t="s">
        <v>105</v>
      </c>
      <c r="B43" s="105"/>
      <c r="C43" s="277">
        <f>SUM(C44:C48)</f>
        <v>0</v>
      </c>
      <c r="D43" s="286"/>
      <c r="E43" s="277">
        <f>SUM(E44:E48)</f>
        <v>0</v>
      </c>
      <c r="F43" s="286"/>
      <c r="G43" s="277">
        <f>SUM(G44:G48)</f>
        <v>0</v>
      </c>
      <c r="H43" s="286"/>
      <c r="I43" s="277">
        <f>SUM(I44:I48)</f>
        <v>0</v>
      </c>
      <c r="J43" s="286"/>
      <c r="K43" s="277">
        <f>SUM(K44:K48)</f>
        <v>0</v>
      </c>
      <c r="L43" s="286"/>
      <c r="M43" s="277">
        <f>SUM(M44:M48)</f>
        <v>0</v>
      </c>
      <c r="N43" s="286"/>
      <c r="O43" s="277">
        <f>SUM(O44:O48)</f>
        <v>-1410</v>
      </c>
      <c r="P43" s="286"/>
      <c r="Q43" s="277">
        <f t="shared" ref="Q43:Q54" si="3">SUM(C43:O43)</f>
        <v>-1410</v>
      </c>
      <c r="R43" s="292"/>
      <c r="S43" s="277">
        <f>SUM(S44:S48)</f>
        <v>5235</v>
      </c>
      <c r="T43" s="293"/>
      <c r="U43" s="277">
        <f>SUM(U44:U48)</f>
        <v>3825</v>
      </c>
      <c r="V43" s="109"/>
    </row>
    <row r="44" spans="1:22" s="104" customFormat="1">
      <c r="A44" s="108" t="s">
        <v>196</v>
      </c>
      <c r="B44" s="105"/>
      <c r="C44" s="274">
        <v>0</v>
      </c>
      <c r="D44" s="264"/>
      <c r="E44" s="274">
        <v>0</v>
      </c>
      <c r="F44" s="264"/>
      <c r="G44" s="274">
        <v>0</v>
      </c>
      <c r="H44" s="264"/>
      <c r="I44" s="274">
        <v>0</v>
      </c>
      <c r="J44" s="265"/>
      <c r="K44" s="274">
        <v>0</v>
      </c>
      <c r="L44" s="265"/>
      <c r="M44" s="274">
        <v>0</v>
      </c>
      <c r="N44" s="264"/>
      <c r="O44" s="238">
        <v>0</v>
      </c>
      <c r="P44" s="264"/>
      <c r="Q44" s="212">
        <f>SUM(C44:O44)</f>
        <v>0</v>
      </c>
      <c r="R44" s="103"/>
      <c r="S44" s="238">
        <f>2406-2406</f>
        <v>0</v>
      </c>
      <c r="U44" s="268">
        <f t="shared" ref="U44:U48" si="4">+Q44+S44</f>
        <v>0</v>
      </c>
      <c r="V44" s="109"/>
    </row>
    <row r="45" spans="1:22" s="104" customFormat="1">
      <c r="A45" s="108" t="s">
        <v>108</v>
      </c>
      <c r="B45" s="105"/>
      <c r="C45" s="274">
        <v>0</v>
      </c>
      <c r="D45" s="264"/>
      <c r="E45" s="274">
        <v>0</v>
      </c>
      <c r="F45" s="264"/>
      <c r="G45" s="274">
        <v>0</v>
      </c>
      <c r="H45" s="264"/>
      <c r="I45" s="274">
        <v>0</v>
      </c>
      <c r="J45" s="265"/>
      <c r="K45" s="274">
        <v>0</v>
      </c>
      <c r="L45" s="265"/>
      <c r="M45" s="274">
        <v>0</v>
      </c>
      <c r="N45" s="264"/>
      <c r="O45" s="238">
        <v>0</v>
      </c>
      <c r="P45" s="264"/>
      <c r="Q45" s="212">
        <f t="shared" si="3"/>
        <v>0</v>
      </c>
      <c r="R45" s="103"/>
      <c r="S45" s="238">
        <v>0</v>
      </c>
      <c r="U45" s="268">
        <f t="shared" si="4"/>
        <v>0</v>
      </c>
      <c r="V45" s="109"/>
    </row>
    <row r="46" spans="1:22" s="104" customFormat="1">
      <c r="A46" s="108" t="s">
        <v>112</v>
      </c>
      <c r="B46" s="105"/>
      <c r="C46" s="274">
        <v>0</v>
      </c>
      <c r="D46" s="264"/>
      <c r="E46" s="274">
        <v>0</v>
      </c>
      <c r="F46" s="264"/>
      <c r="G46" s="274">
        <v>0</v>
      </c>
      <c r="H46" s="264"/>
      <c r="I46" s="274">
        <v>0</v>
      </c>
      <c r="J46" s="265"/>
      <c r="K46" s="274">
        <v>0</v>
      </c>
      <c r="L46" s="265"/>
      <c r="M46" s="274">
        <v>0</v>
      </c>
      <c r="N46" s="264"/>
      <c r="O46" s="238">
        <v>0</v>
      </c>
      <c r="P46" s="264"/>
      <c r="Q46" s="212">
        <f t="shared" si="3"/>
        <v>0</v>
      </c>
      <c r="R46" s="103"/>
      <c r="S46" s="238">
        <v>4458</v>
      </c>
      <c r="U46" s="268">
        <f t="shared" si="4"/>
        <v>4458</v>
      </c>
      <c r="V46" s="109"/>
    </row>
    <row r="47" spans="1:22" s="104" customFormat="1">
      <c r="A47" s="108" t="s">
        <v>106</v>
      </c>
      <c r="B47" s="105"/>
      <c r="C47" s="274">
        <v>0</v>
      </c>
      <c r="D47" s="264"/>
      <c r="E47" s="274">
        <v>0</v>
      </c>
      <c r="F47" s="264"/>
      <c r="G47" s="274">
        <v>0</v>
      </c>
      <c r="H47" s="264"/>
      <c r="I47" s="274">
        <v>0</v>
      </c>
      <c r="J47" s="265"/>
      <c r="K47" s="274">
        <v>0</v>
      </c>
      <c r="L47" s="265"/>
      <c r="M47" s="274">
        <v>0</v>
      </c>
      <c r="N47" s="264"/>
      <c r="O47" s="238">
        <v>1967</v>
      </c>
      <c r="P47" s="264"/>
      <c r="Q47" s="212">
        <f t="shared" si="3"/>
        <v>1967</v>
      </c>
      <c r="R47" s="103"/>
      <c r="S47" s="238">
        <f>-3848+2406</f>
        <v>-1442</v>
      </c>
      <c r="U47" s="268">
        <f t="shared" si="4"/>
        <v>525</v>
      </c>
      <c r="V47" s="109"/>
    </row>
    <row r="48" spans="1:22" s="104" customFormat="1">
      <c r="A48" s="108" t="s">
        <v>107</v>
      </c>
      <c r="B48" s="105"/>
      <c r="C48" s="274">
        <v>0</v>
      </c>
      <c r="D48" s="264"/>
      <c r="E48" s="274">
        <v>0</v>
      </c>
      <c r="F48" s="264"/>
      <c r="G48" s="274">
        <v>0</v>
      </c>
      <c r="H48" s="264"/>
      <c r="I48" s="274">
        <v>0</v>
      </c>
      <c r="J48" s="265"/>
      <c r="K48" s="274">
        <v>0</v>
      </c>
      <c r="L48" s="265"/>
      <c r="M48" s="274">
        <v>0</v>
      </c>
      <c r="N48" s="264"/>
      <c r="O48" s="238">
        <v>-3377</v>
      </c>
      <c r="P48" s="264"/>
      <c r="Q48" s="212">
        <f t="shared" si="3"/>
        <v>-3377</v>
      </c>
      <c r="R48" s="103"/>
      <c r="S48" s="238">
        <v>2219</v>
      </c>
      <c r="U48" s="268">
        <f t="shared" si="4"/>
        <v>-1158</v>
      </c>
      <c r="V48" s="109"/>
    </row>
    <row r="49" spans="1:22" s="104" customFormat="1">
      <c r="A49" s="232"/>
      <c r="B49" s="105"/>
      <c r="C49" s="265"/>
      <c r="D49" s="264"/>
      <c r="E49" s="264"/>
      <c r="F49" s="264"/>
      <c r="G49" s="265"/>
      <c r="H49" s="264"/>
      <c r="I49" s="265"/>
      <c r="J49" s="265"/>
      <c r="K49" s="265"/>
      <c r="L49" s="265"/>
      <c r="M49" s="265"/>
      <c r="N49" s="264"/>
      <c r="O49" s="265"/>
      <c r="P49" s="264"/>
      <c r="Q49" s="265"/>
      <c r="R49" s="103"/>
      <c r="S49" s="103"/>
      <c r="U49" s="267"/>
      <c r="V49" s="109"/>
    </row>
    <row r="50" spans="1:22" s="104" customFormat="1" ht="28.5">
      <c r="A50" s="262" t="s">
        <v>167</v>
      </c>
      <c r="B50" s="105"/>
      <c r="C50" s="285">
        <f>+C51+C52</f>
        <v>0</v>
      </c>
      <c r="D50" s="264"/>
      <c r="E50" s="285">
        <f>+E51+E52</f>
        <v>0</v>
      </c>
      <c r="F50" s="264"/>
      <c r="G50" s="285">
        <f>+G51+G52</f>
        <v>0</v>
      </c>
      <c r="H50" s="264"/>
      <c r="I50" s="277">
        <f>+I51+I52</f>
        <v>0</v>
      </c>
      <c r="J50" s="265"/>
      <c r="K50" s="277">
        <f>+K51+K52</f>
        <v>153</v>
      </c>
      <c r="L50" s="265"/>
      <c r="M50" s="277">
        <f>+M51+M52</f>
        <v>-1311</v>
      </c>
      <c r="N50" s="264"/>
      <c r="O50" s="277">
        <f>+O51+O52</f>
        <v>12568</v>
      </c>
      <c r="P50" s="264"/>
      <c r="Q50" s="277">
        <f t="shared" si="3"/>
        <v>11410</v>
      </c>
      <c r="R50" s="103"/>
      <c r="S50" s="277">
        <f>+S51+S52</f>
        <v>175</v>
      </c>
      <c r="U50" s="277">
        <f>+Q50+S50</f>
        <v>11585</v>
      </c>
      <c r="V50" s="109"/>
    </row>
    <row r="51" spans="1:22" s="104" customFormat="1">
      <c r="A51" s="232" t="s">
        <v>164</v>
      </c>
      <c r="B51" s="105"/>
      <c r="C51" s="287">
        <v>0</v>
      </c>
      <c r="D51" s="264"/>
      <c r="E51" s="287">
        <v>0</v>
      </c>
      <c r="F51" s="264"/>
      <c r="G51" s="287">
        <v>0</v>
      </c>
      <c r="H51" s="264"/>
      <c r="I51" s="212">
        <v>0</v>
      </c>
      <c r="J51" s="265"/>
      <c r="K51" s="212">
        <v>0</v>
      </c>
      <c r="L51" s="265"/>
      <c r="M51" s="212">
        <v>0</v>
      </c>
      <c r="N51" s="264"/>
      <c r="O51" s="212">
        <v>12568</v>
      </c>
      <c r="P51" s="264"/>
      <c r="Q51" s="212">
        <f t="shared" si="3"/>
        <v>12568</v>
      </c>
      <c r="R51" s="103"/>
      <c r="S51" s="212">
        <v>363</v>
      </c>
      <c r="U51" s="268">
        <f>+Q51+S51</f>
        <v>12931</v>
      </c>
      <c r="V51" s="109"/>
    </row>
    <row r="52" spans="1:22" s="104" customFormat="1" ht="30">
      <c r="A52" s="232" t="s">
        <v>165</v>
      </c>
      <c r="B52" s="105"/>
      <c r="C52" s="287">
        <v>0</v>
      </c>
      <c r="D52" s="264"/>
      <c r="E52" s="287">
        <v>0</v>
      </c>
      <c r="F52" s="264"/>
      <c r="G52" s="287">
        <v>0</v>
      </c>
      <c r="H52" s="264"/>
      <c r="I52" s="212">
        <v>0</v>
      </c>
      <c r="J52" s="265"/>
      <c r="K52" s="212">
        <v>153</v>
      </c>
      <c r="L52" s="265"/>
      <c r="M52" s="212">
        <v>-1311</v>
      </c>
      <c r="N52" s="264"/>
      <c r="O52" s="212"/>
      <c r="P52" s="264"/>
      <c r="Q52" s="212">
        <f t="shared" si="3"/>
        <v>-1158</v>
      </c>
      <c r="R52" s="103"/>
      <c r="S52" s="212">
        <v>-188</v>
      </c>
      <c r="U52" s="268">
        <f>+Q52+S52</f>
        <v>-1346</v>
      </c>
      <c r="V52" s="109"/>
    </row>
    <row r="53" spans="1:22" s="104" customFormat="1">
      <c r="A53" s="232"/>
      <c r="B53" s="105"/>
      <c r="C53" s="287"/>
      <c r="D53" s="264"/>
      <c r="E53" s="287"/>
      <c r="F53" s="264"/>
      <c r="G53" s="287"/>
      <c r="H53" s="264"/>
      <c r="I53" s="212"/>
      <c r="J53" s="265"/>
      <c r="K53" s="212"/>
      <c r="L53" s="265"/>
      <c r="M53" s="212"/>
      <c r="N53" s="264"/>
      <c r="O53" s="212"/>
      <c r="P53" s="264"/>
      <c r="Q53" s="271"/>
      <c r="R53" s="103"/>
      <c r="S53" s="212"/>
      <c r="U53" s="268"/>
      <c r="V53" s="109"/>
    </row>
    <row r="54" spans="1:22" s="104" customFormat="1">
      <c r="A54" s="232"/>
      <c r="B54" s="105"/>
      <c r="C54" s="287">
        <v>0</v>
      </c>
      <c r="D54" s="264"/>
      <c r="E54" s="287">
        <v>0</v>
      </c>
      <c r="F54" s="264"/>
      <c r="G54" s="287">
        <v>0</v>
      </c>
      <c r="H54" s="264"/>
      <c r="I54" s="212">
        <v>0</v>
      </c>
      <c r="J54" s="265"/>
      <c r="K54" s="287">
        <v>0</v>
      </c>
      <c r="L54" s="265"/>
      <c r="M54" s="287">
        <v>0</v>
      </c>
      <c r="N54" s="264"/>
      <c r="O54" s="212">
        <v>0</v>
      </c>
      <c r="P54" s="264"/>
      <c r="Q54" s="212">
        <f t="shared" si="3"/>
        <v>0</v>
      </c>
      <c r="R54" s="103"/>
      <c r="S54" s="212">
        <v>0</v>
      </c>
      <c r="U54" s="268">
        <f>+Q54+S54</f>
        <v>0</v>
      </c>
      <c r="V54" s="109"/>
    </row>
    <row r="55" spans="1:22" s="104" customFormat="1">
      <c r="A55" s="232"/>
      <c r="B55" s="105"/>
      <c r="C55" s="265"/>
      <c r="D55" s="264"/>
      <c r="E55" s="264"/>
      <c r="F55" s="264"/>
      <c r="G55" s="265"/>
      <c r="H55" s="264"/>
      <c r="I55" s="265"/>
      <c r="J55" s="265"/>
      <c r="K55" s="265"/>
      <c r="L55" s="265"/>
      <c r="M55" s="265"/>
      <c r="N55" s="264"/>
      <c r="O55" s="265"/>
      <c r="P55" s="264"/>
      <c r="Q55" s="265"/>
      <c r="R55" s="103"/>
      <c r="S55" s="103"/>
      <c r="U55" s="267"/>
      <c r="V55" s="109"/>
    </row>
    <row r="56" spans="1:22" s="104" customFormat="1" ht="15.75" thickBot="1">
      <c r="A56" s="235" t="s">
        <v>203</v>
      </c>
      <c r="B56" s="105">
        <f>+[2]SFP!C38</f>
        <v>25</v>
      </c>
      <c r="C56" s="263">
        <f>+C34+C37+C39+C43+C50+C54</f>
        <v>132000</v>
      </c>
      <c r="D56" s="264"/>
      <c r="E56" s="263">
        <f>+E34+E37+E39+E43+E50+E54</f>
        <v>-17606</v>
      </c>
      <c r="F56" s="264"/>
      <c r="G56" s="263">
        <f>+G34+G37+G39+G43+G50+G54</f>
        <v>30051</v>
      </c>
      <c r="H56" s="264"/>
      <c r="I56" s="263">
        <f>+I34+I37+I39+I43+I50+I54</f>
        <v>24657</v>
      </c>
      <c r="J56" s="265"/>
      <c r="K56" s="263">
        <f>+K34+K37+K39+K43+K50+K54</f>
        <v>1114</v>
      </c>
      <c r="L56" s="265"/>
      <c r="M56" s="263">
        <f>+M34+M37+M39+M43+M50+M54</f>
        <v>-5972</v>
      </c>
      <c r="N56" s="264"/>
      <c r="O56" s="263">
        <f>+O34+O37+O39+O43+O50+O54</f>
        <v>206224</v>
      </c>
      <c r="P56" s="264"/>
      <c r="Q56" s="263">
        <f>+Q34+Q37+Q39+Q43+Q50+Q54</f>
        <v>370468</v>
      </c>
      <c r="R56" s="103"/>
      <c r="S56" s="263">
        <f>+S34+S37+S39+S43+S50+S54</f>
        <v>59587</v>
      </c>
      <c r="U56" s="263">
        <f>+U34+U37+U39+U43+U50+U54</f>
        <v>430055</v>
      </c>
      <c r="V56" s="109"/>
    </row>
    <row r="57" spans="1:22" s="104" customFormat="1" ht="15.75" thickTop="1">
      <c r="A57" s="232"/>
      <c r="B57" s="223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2"/>
      <c r="R57" s="211"/>
      <c r="S57" s="211"/>
      <c r="T57" s="211"/>
      <c r="U57" s="214"/>
      <c r="V57" s="109"/>
    </row>
    <row r="58" spans="1:22" s="2" customFormat="1">
      <c r="A58" s="318" t="str">
        <f>+IS!A62</f>
        <v>The accompanying notes on pages 5 to 89 form an integral part of the consolidated interim financial statements.</v>
      </c>
      <c r="B58" s="318"/>
      <c r="C58" s="318"/>
      <c r="D58" s="318"/>
      <c r="E58" s="318"/>
      <c r="F58" s="318"/>
      <c r="G58" s="318"/>
      <c r="H58" s="318"/>
      <c r="I58" s="318"/>
      <c r="J58" s="318"/>
      <c r="K58" s="318"/>
      <c r="L58" s="13"/>
      <c r="M58" s="13"/>
      <c r="N58" s="13"/>
      <c r="O58" s="13"/>
      <c r="P58" s="13"/>
      <c r="Q58" s="13"/>
      <c r="S58" s="21"/>
    </row>
    <row r="59" spans="1:22" s="2" customFormat="1">
      <c r="B59" s="8"/>
      <c r="C59" s="110"/>
      <c r="D59" s="110"/>
      <c r="E59" s="110"/>
      <c r="F59" s="110"/>
      <c r="G59" s="13"/>
      <c r="H59" s="9"/>
      <c r="I59" s="13"/>
      <c r="J59" s="13"/>
      <c r="K59" s="13"/>
      <c r="L59" s="13"/>
      <c r="M59" s="13"/>
      <c r="N59" s="13"/>
      <c r="O59" s="13"/>
      <c r="P59" s="13"/>
      <c r="Q59" s="13"/>
      <c r="S59" s="21"/>
    </row>
    <row r="60" spans="1:22">
      <c r="A60" s="25" t="str">
        <f>IS!A65</f>
        <v xml:space="preserve">Executive Director: </v>
      </c>
      <c r="B60" s="32"/>
      <c r="C60" s="111"/>
      <c r="D60" s="111"/>
      <c r="E60" s="111"/>
      <c r="F60" s="111"/>
      <c r="G60" s="26"/>
      <c r="H60" s="111"/>
      <c r="I60" s="111"/>
      <c r="J60" s="111"/>
      <c r="K60" s="111"/>
      <c r="L60" s="111"/>
      <c r="M60" s="29"/>
      <c r="N60" s="111"/>
      <c r="O60" s="111"/>
      <c r="P60" s="111"/>
      <c r="Q60" s="111"/>
    </row>
    <row r="61" spans="1:22" ht="12.75" customHeight="1">
      <c r="A61" s="126" t="str">
        <f>IS!A66</f>
        <v>Ognian Donev, PhD</v>
      </c>
      <c r="B61" s="32"/>
      <c r="C61" s="111"/>
      <c r="D61" s="111"/>
      <c r="E61" s="111"/>
      <c r="F61" s="111"/>
      <c r="H61" s="111"/>
      <c r="I61" s="27"/>
      <c r="J61" s="111"/>
      <c r="K61" s="111"/>
      <c r="L61" s="111"/>
      <c r="N61" s="111"/>
      <c r="P61" s="111"/>
      <c r="Q61" s="30"/>
    </row>
    <row r="62" spans="1:22">
      <c r="A62" s="2"/>
      <c r="B62" s="32"/>
    </row>
    <row r="63" spans="1:22">
      <c r="A63" s="26" t="str">
        <f>IS!A68</f>
        <v>Finance Director:</v>
      </c>
      <c r="B63" s="32"/>
    </row>
    <row r="64" spans="1:22">
      <c r="A64" s="27" t="str">
        <f>IS!A69</f>
        <v>Boris Borisov</v>
      </c>
      <c r="B64" s="70"/>
    </row>
    <row r="65" spans="1:2" ht="12" customHeight="1">
      <c r="A65" s="28"/>
      <c r="B65" s="70"/>
    </row>
    <row r="66" spans="1:2">
      <c r="A66" s="29" t="str">
        <f>IS!A71</f>
        <v>Prepared by:</v>
      </c>
      <c r="B66" s="112"/>
    </row>
    <row r="67" spans="1:2">
      <c r="A67" s="30" t="str">
        <f>IS!A72</f>
        <v>Lyudmila Bondzhova</v>
      </c>
      <c r="B67" s="113"/>
    </row>
    <row r="68" spans="1:2">
      <c r="A68" s="30"/>
      <c r="B68" s="114"/>
    </row>
    <row r="69" spans="1:2">
      <c r="A69" s="2"/>
    </row>
    <row r="71" spans="1:2">
      <c r="A71" s="115"/>
    </row>
    <row r="77" spans="1:2">
      <c r="A77" s="116"/>
      <c r="B77" s="116"/>
    </row>
  </sheetData>
  <mergeCells count="13">
    <mergeCell ref="S5:S6"/>
    <mergeCell ref="U5:U6"/>
    <mergeCell ref="A58:K58"/>
    <mergeCell ref="A2:Q2"/>
    <mergeCell ref="C5:C6"/>
    <mergeCell ref="E5:E6"/>
    <mergeCell ref="G5:G6"/>
    <mergeCell ref="I5:I6"/>
    <mergeCell ref="K5:K6"/>
    <mergeCell ref="M5:M6"/>
    <mergeCell ref="O5:O6"/>
    <mergeCell ref="Q5:Q6"/>
    <mergeCell ref="A5:A6"/>
  </mergeCells>
  <phoneticPr fontId="0" type="noConversion"/>
  <pageMargins left="0.47244094488188981" right="0.31496062992125984" top="0.31496062992125984" bottom="0.59055118110236227" header="0.6692913385826772" footer="0.59055118110236227"/>
  <pageSetup paperSize="9" scale="51" firstPageNumber="4" orientation="landscape" blackAndWhite="1" useFirstPageNumber="1" horizontalDpi="300" verticalDpi="300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Cover </vt:lpstr>
      <vt:lpstr>IS</vt:lpstr>
      <vt:lpstr>SFP</vt:lpstr>
      <vt:lpstr>CFS</vt:lpstr>
      <vt:lpstr>EQS</vt:lpstr>
      <vt:lpstr>CFS!Print_Area</vt:lpstr>
      <vt:lpstr>'Cover '!Print_Area</vt:lpstr>
      <vt:lpstr>EQS!Print_Area</vt:lpstr>
      <vt:lpstr>IS!Print_Area</vt:lpstr>
      <vt:lpstr>SFP!Print_Area</vt:lpstr>
      <vt:lpstr>IS!Print_Titles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Alexander Popov</dc:creator>
  <cp:keywords/>
  <dc:description/>
  <cp:lastModifiedBy>Sopharma</cp:lastModifiedBy>
  <cp:lastPrinted>2014-05-28T09:01:24Z</cp:lastPrinted>
  <dcterms:created xsi:type="dcterms:W3CDTF">2012-04-12T11:15:46Z</dcterms:created>
  <dcterms:modified xsi:type="dcterms:W3CDTF">2014-05-30T10:27:58Z</dcterms:modified>
  <cp:category/>
</cp:coreProperties>
</file>