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<sst xmlns="http://schemas.openxmlformats.org/spreadsheetml/2006/main" count="33" uniqueCount="33">
  <si>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</si>
  <si>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</si>
  <si>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</si>
  <si>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</si>
  <si>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</si>
  <si>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</si>
  <si>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</si>
  <si>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</si>
  <si>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</si>
  <si>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</si>
  <si>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</si>
  <si>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</si>
  <si>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</si>
  <si>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</si>
  <si>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</si>
  <si>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</si>
  <si>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</si>
  <si>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</si>
  <si>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</si>
  <si>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</si>
  <si>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9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</si>
  <si>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</si>
  <si>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</si>
  <si>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</si>
  <si>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</si>
  <si>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</si>
  <si>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</si>
  <si>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</si>
  <si>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Inne akcje</t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</si>
  <si>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</si>
  <si>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</si>
  <si>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</si>
  <si>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Wycena na dzień: 30 września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</si>
</sst>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0" fontId="25" fillId="0" borderId="0" xfId="52">
      <alignment/>
      <protection/>
    </xf>
    <xf numFmtId="4" fontId="25" fillId="0" borderId="0" xfId="52" applyNumberFormat="1" applyFill="1">
      <alignment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top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2.75390625" style="1" bestFit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7" t="s">
        <v>31</v>
      </c>
      <c r="B3" s="58"/>
      <c r="C3" s="58"/>
      <c r="D3" s="58"/>
      <c r="E3" s="59"/>
      <c r="F3" s="47"/>
      <c r="G3" s="48"/>
    </row>
    <row r="4" spans="1:5" ht="13.5" thickBot="1">
      <c r="A4" s="60" t="s">
        <v>32</v>
      </c>
      <c r="B4" s="61"/>
      <c r="C4" s="61"/>
      <c r="D4" s="61"/>
      <c r="E4" s="62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5" t="s">
        <v>6</v>
      </c>
      <c r="C6" s="66"/>
      <c r="D6" s="30">
        <f>SUM(D7:D16)</f>
        <v>6680552989.439999</v>
      </c>
      <c r="E6" s="31">
        <f>ROUND(D6/D23*100,2)</f>
        <v>98.41</v>
      </c>
      <c r="F6" s="47"/>
      <c r="G6" s="48"/>
      <c r="I6" s="48"/>
    </row>
    <row r="7" spans="1:9" ht="90" thickTop="1">
      <c r="A7" s="25"/>
      <c r="B7" s="36" t="s">
        <v>13</v>
      </c>
      <c r="C7" s="49" t="s">
        <v>30</v>
      </c>
      <c r="D7" s="40">
        <v>442854708.52</v>
      </c>
      <c r="E7" s="21">
        <f aca="true" t="shared" si="0" ref="E7:E16">ROUND(D7/$D$23*100,2)</f>
        <v>6.52</v>
      </c>
      <c r="I7" s="1"/>
    </row>
    <row r="8" spans="1:9" ht="51">
      <c r="A8" s="25"/>
      <c r="B8" s="36" t="s">
        <v>14</v>
      </c>
      <c r="C8" s="49" t="s">
        <v>29</v>
      </c>
      <c r="D8" s="40">
        <v>5048802541.53</v>
      </c>
      <c r="E8" s="21">
        <f t="shared" si="0"/>
        <v>74.37</v>
      </c>
      <c r="F8" s="46">
        <v>4</v>
      </c>
      <c r="I8" s="1"/>
    </row>
    <row r="9" spans="1:9" ht="51">
      <c r="A9" s="25"/>
      <c r="B9" s="36" t="s">
        <v>11</v>
      </c>
      <c r="C9" s="49" t="s">
        <v>21</v>
      </c>
      <c r="D9" s="40">
        <v>404214690.13</v>
      </c>
      <c r="E9" s="21">
        <f t="shared" si="0"/>
        <v>5.95</v>
      </c>
      <c r="I9" s="1"/>
    </row>
    <row r="10" spans="1:9" ht="25.5">
      <c r="A10" s="24"/>
      <c r="B10" s="36" t="s">
        <v>15</v>
      </c>
      <c r="C10" s="49" t="s">
        <v>22</v>
      </c>
      <c r="D10" s="40">
        <v>23864212.2</v>
      </c>
      <c r="E10" s="21">
        <f t="shared" si="0"/>
        <v>0.35</v>
      </c>
      <c r="I10" s="1"/>
    </row>
    <row r="11" spans="1:9" ht="38.25" customHeight="1">
      <c r="A11" s="24"/>
      <c r="B11" s="36" t="s">
        <v>16</v>
      </c>
      <c r="C11" s="49" t="s">
        <v>23</v>
      </c>
      <c r="D11" s="40">
        <v>25824504.38</v>
      </c>
      <c r="E11" s="21">
        <f t="shared" si="0"/>
        <v>0.38</v>
      </c>
      <c r="I11" s="1"/>
    </row>
    <row r="12" spans="1:10" ht="76.5">
      <c r="A12" s="24"/>
      <c r="B12" s="36" t="s">
        <v>17</v>
      </c>
      <c r="C12" s="49" t="s">
        <v>24</v>
      </c>
      <c r="D12" s="40">
        <v>3712020</v>
      </c>
      <c r="E12" s="21">
        <f t="shared" si="0"/>
        <v>0.05</v>
      </c>
      <c r="H12" s="51"/>
      <c r="I12" s="1"/>
      <c r="J12" s="52"/>
    </row>
    <row r="13" spans="1:9" ht="90.75" customHeight="1">
      <c r="A13" s="24"/>
      <c r="B13" s="36" t="s">
        <v>18</v>
      </c>
      <c r="C13" s="49" t="s">
        <v>25</v>
      </c>
      <c r="D13" s="40">
        <v>61412284.8</v>
      </c>
      <c r="E13" s="21">
        <f t="shared" si="0"/>
        <v>0.9</v>
      </c>
      <c r="I13" s="1"/>
    </row>
    <row r="14" spans="1:9" ht="64.5" customHeight="1">
      <c r="A14" s="24"/>
      <c r="B14" s="36" t="s">
        <v>19</v>
      </c>
      <c r="C14" s="49" t="s">
        <v>26</v>
      </c>
      <c r="D14" s="40">
        <v>81060820</v>
      </c>
      <c r="E14" s="21">
        <f t="shared" si="0"/>
        <v>1.19</v>
      </c>
      <c r="I14" s="1"/>
    </row>
    <row r="15" spans="1:9" ht="89.25">
      <c r="A15" s="24"/>
      <c r="B15" s="36" t="s">
        <v>20</v>
      </c>
      <c r="C15" s="49" t="s">
        <v>27</v>
      </c>
      <c r="D15" s="40">
        <v>588793287.48</v>
      </c>
      <c r="E15" s="21">
        <f t="shared" si="0"/>
        <v>8.67</v>
      </c>
      <c r="I15" s="1"/>
    </row>
    <row r="16" spans="1:9" ht="13.5" thickBot="1">
      <c r="A16" s="25"/>
      <c r="B16" s="54">
        <v>10</v>
      </c>
      <c r="C16" s="49" t="s">
        <v>28</v>
      </c>
      <c r="D16" s="40">
        <v>13920.4</v>
      </c>
      <c r="E16" s="21">
        <f t="shared" si="0"/>
        <v>0</v>
      </c>
      <c r="I16" s="1"/>
    </row>
    <row r="17" spans="1:7" s="28" customFormat="1" ht="16.5" customHeight="1" thickBot="1" thickTop="1">
      <c r="A17" s="29" t="s">
        <v>7</v>
      </c>
      <c r="B17" s="65" t="s">
        <v>10</v>
      </c>
      <c r="C17" s="66"/>
      <c r="D17" s="50">
        <f>D18+D19+D20</f>
        <v>55796362.43</v>
      </c>
      <c r="E17" s="31">
        <f>D17/$D$23*100</f>
        <v>0.8219221382796889</v>
      </c>
      <c r="F17" s="47"/>
      <c r="G17" s="48"/>
    </row>
    <row r="18" spans="1:5" ht="12.75" customHeight="1" thickTop="1">
      <c r="A18" s="24"/>
      <c r="B18" s="10"/>
      <c r="C18" s="19" t="s">
        <v>4</v>
      </c>
      <c r="D18" s="41">
        <v>0</v>
      </c>
      <c r="E18" s="20">
        <f>ROUND(D18/$D$23*100,2)</f>
        <v>0</v>
      </c>
    </row>
    <row r="19" spans="1:5" ht="12.75" customHeight="1">
      <c r="A19" s="26"/>
      <c r="B19" s="9"/>
      <c r="C19" s="22" t="s">
        <v>3</v>
      </c>
      <c r="D19" s="40">
        <f>2695913.29+140729.28</f>
        <v>2836642.57</v>
      </c>
      <c r="E19" s="40">
        <f>ROUND(D19/$D$23*100,2)</f>
        <v>0.04</v>
      </c>
    </row>
    <row r="20" spans="1:5" ht="12.75" customHeight="1" thickBot="1">
      <c r="A20" s="37"/>
      <c r="B20" s="38"/>
      <c r="C20" s="22" t="s">
        <v>12</v>
      </c>
      <c r="D20" s="42">
        <f>48766321.01+4193398.85</f>
        <v>52959719.86</v>
      </c>
      <c r="E20" s="39">
        <f>ROUND(D20/$D$23*100,2)</f>
        <v>0.78</v>
      </c>
    </row>
    <row r="21" spans="1:7" s="28" customFormat="1" ht="16.5" customHeight="1" thickBot="1" thickTop="1">
      <c r="A21" s="29" t="s">
        <v>8</v>
      </c>
      <c r="B21" s="63" t="s">
        <v>9</v>
      </c>
      <c r="C21" s="64"/>
      <c r="D21" s="53">
        <f>63070154.34-1404033-9499528.62+5720.83</f>
        <v>52172313.550000004</v>
      </c>
      <c r="E21" s="31">
        <f>ROUND((D21/$D$23)*100,4)</f>
        <v>0.7685</v>
      </c>
      <c r="F21" s="47"/>
      <c r="G21" s="48"/>
    </row>
    <row r="22" spans="1:5" ht="5.25" customHeight="1" thickBot="1" thickTop="1">
      <c r="A22" s="27"/>
      <c r="B22" s="16"/>
      <c r="C22" s="17"/>
      <c r="D22" s="44"/>
      <c r="E22" s="18"/>
    </row>
    <row r="23" spans="1:7" s="28" customFormat="1" ht="18" customHeight="1" thickTop="1">
      <c r="A23" s="32"/>
      <c r="B23" s="55" t="s">
        <v>0</v>
      </c>
      <c r="C23" s="56"/>
      <c r="D23" s="45">
        <f>D21+D6+D17</f>
        <v>6788521665.419999</v>
      </c>
      <c r="E23" s="33">
        <f>E21+E6+E17</f>
        <v>100.00042213827969</v>
      </c>
      <c r="F23" s="47"/>
      <c r="G23" s="48"/>
    </row>
    <row r="32" ht="12.75">
      <c r="D32" s="43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7" formula="1"/>
    <ignoredError sqref="B7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2014-05-06T11:11:38Z</cp:lastPrinted>
  <dcterms:created xsi:type="dcterms:W3CDTF">1999-06-07T12:42:01Z</dcterms:created>
  <dcterms:modified xsi:type="dcterms:W3CDTF">2014-10-03T11:02:59Z</dcterms:modified>
  <cp:category/>
  <cp:version/>
  <cp:contentType/>
  <cp:contentStatus/>
</cp:coreProperties>
</file>