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'RptMiesięczny'!$A$1:$E$21</definedName>
  </definedNames>
  <calcPr fullCalcOnLoad="1"/>
</workbook>
</file>

<file path=xl/sharedStrings.xml><?xml version="1.0" encoding="utf-8"?>
<sst xmlns="http://schemas.openxmlformats.org/spreadsheetml/2006/main" count="30" uniqueCount="30">
  <si>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</si>
  <si>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</si>
  <si>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</si>
  <si>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</si>
  <si>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</si>
  <si>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</si>
  <si>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</si>
  <si>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</si>
  <si>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</si>
  <si>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</si>
  <si>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</si>
  <si>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</si>
  <si>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</si>
  <si>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</si>
  <si>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</si>
  <si>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</si>
  <si>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</si>
  <si>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6</t>
  </si>
  <si>
    <t>7</t>
  </si>
  <si>
    <t>8</t>
  </si>
  <si>
    <t>Akcje spółek notowane na rynku regulowanym w państwach innych niż Rzeczpospolita Polska oraz obligacje zamienne na akcje tych spółek, a także notowane na tych rynkach prawa poboru i prawa do akcji</t>
  </si>
  <si>
    <t>Certyfikaty inwestycyjne emitowane przez fundusze inwestycyjne zamknięte</t>
  </si>
  <si>
    <t>Obligacje przychodowe, o których mowa w ustawie z dnia 29 czerwca 1995 r. o obligacjach (Dz. U. z 2001 r. Nr 120, poz. 1300, z późn. zm.)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</si>
  <si>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</si>
  <si>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r>
      <t>Będące przedmiotem oferty publicznej na terytorium Rzeczypospolitej Polskiej obligacje i inne dłużne papiery wartościowe, inne niż papiery wartościowe, o których mowa w art. 141 pkt 15 i 21 ustawy z dnia 28 sierpnia 1997 r. "</t>
    </r>
    <r>
      <rPr>
        <i/>
        <sz val="10"/>
        <rFont val="Arial CE"/>
        <family val="0"/>
      </rPr>
      <t>o organizacji i funkcjonowaniu funduszy emerytalnych"</t>
    </r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</si>
  <si>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 których mowa w art. 141 pkt 21 i 22 ustawy z dnia 28 sierpnia 1997 r. </t>
    </r>
    <r>
      <rPr>
        <i/>
        <sz val="10"/>
        <rFont val="Arial CE"/>
        <family val="0"/>
      </rPr>
      <t>"o organizacji i funkcjonowaniu funduszy emerytalnych"</t>
    </r>
  </si>
  <si>
    <t>Akcje spółek notowanych na rynku regulowanym na terytorium Rzeczypospolitej Polskiej oraz obligacje zamienne na akcje tych spółek, a także notowane na tym rynku prawa poboru i prawa do akcji</t>
  </si>
  <si>
    <r>
      <t xml:space="preserve">Depozyty bankowe w walucie polskiej w bankach lub instytucjach kredytowych, mających siedzibę i prowadzących działalność na podstawie zezwolenia właściwych organów nadzoru nad rynkiem finansowym w państwach, o których mowa w art. 141 ust. 4 ustawy z dnia 28 sierpnia 1997 r. </t>
    </r>
    <r>
      <rPr>
        <i/>
        <sz val="10"/>
        <rFont val="Arial CE"/>
        <family val="0"/>
      </rPr>
      <t>"o organizacji i funkcjonowaniu funduszy emerytalnych"</t>
    </r>
  </si>
  <si>
    <t>Aegon Otwarty Fundusz Emerytalny - miesięczna struktura aktywów</t>
  </si>
  <si>
    <t>Wycena na dzień: 31 października 2014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</si>
</sst>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0"/>
      <color indexed="9"/>
      <name val="Arial CE"/>
      <family val="2"/>
    </font>
    <font>
      <sz val="9"/>
      <name val="Arial CE"/>
      <family val="2"/>
    </font>
    <font>
      <sz val="10"/>
      <color indexed="55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5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 vertical="top"/>
    </xf>
    <xf numFmtId="49" fontId="1" fillId="0" borderId="11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49" fontId="1" fillId="0" borderId="13" xfId="0" applyNumberFormat="1" applyFont="1" applyBorder="1" applyAlignment="1">
      <alignment horizontal="right" vertical="top"/>
    </xf>
    <xf numFmtId="49" fontId="1" fillId="0" borderId="14" xfId="0" applyNumberFormat="1" applyFont="1" applyBorder="1" applyAlignment="1">
      <alignment horizontal="right" vertical="top"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 horizontal="right" vertical="top"/>
    </xf>
    <xf numFmtId="49" fontId="0" fillId="0" borderId="15" xfId="0" applyNumberFormat="1" applyBorder="1" applyAlignment="1">
      <alignment wrapText="1"/>
    </xf>
    <xf numFmtId="4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49" fontId="1" fillId="33" borderId="16" xfId="0" applyNumberFormat="1" applyFont="1" applyFill="1" applyBorder="1" applyAlignment="1">
      <alignment horizontal="right" vertical="top"/>
    </xf>
    <xf numFmtId="49" fontId="0" fillId="33" borderId="16" xfId="0" applyNumberFormat="1" applyFill="1" applyBorder="1" applyAlignment="1">
      <alignment wrapText="1"/>
    </xf>
    <xf numFmtId="2" fontId="0" fillId="33" borderId="16" xfId="0" applyNumberFormat="1" applyFill="1" applyBorder="1" applyAlignment="1">
      <alignment/>
    </xf>
    <xf numFmtId="49" fontId="3" fillId="0" borderId="14" xfId="0" applyNumberFormat="1" applyFont="1" applyBorder="1" applyAlignment="1">
      <alignment wrapText="1"/>
    </xf>
    <xf numFmtId="2" fontId="3" fillId="0" borderId="14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49" fontId="3" fillId="0" borderId="13" xfId="0" applyNumberFormat="1" applyFont="1" applyBorder="1" applyAlignment="1">
      <alignment wrapText="1"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2" fontId="1" fillId="0" borderId="24" xfId="0" applyNumberFormat="1" applyFont="1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left" vertical="top"/>
    </xf>
    <xf numFmtId="0" fontId="1" fillId="34" borderId="27" xfId="0" applyFont="1" applyFill="1" applyBorder="1" applyAlignment="1">
      <alignment/>
    </xf>
    <xf numFmtId="49" fontId="1" fillId="0" borderId="0" xfId="0" applyNumberFormat="1" applyFont="1" applyBorder="1" applyAlignment="1">
      <alignment horizontal="right" vertical="top"/>
    </xf>
    <xf numFmtId="2" fontId="3" fillId="0" borderId="28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7" xfId="0" applyBorder="1" applyAlignment="1">
      <alignment vertical="top" wrapText="1"/>
    </xf>
    <xf numFmtId="4" fontId="1" fillId="0" borderId="24" xfId="0" applyNumberFormat="1" applyFont="1" applyFill="1" applyBorder="1" applyAlignment="1">
      <alignment vertical="center"/>
    </xf>
    <xf numFmtId="0" fontId="25" fillId="0" borderId="0" xfId="52">
      <alignment/>
      <protection/>
    </xf>
    <xf numFmtId="4" fontId="25" fillId="0" borderId="0" xfId="52" applyNumberFormat="1" applyFill="1">
      <alignment/>
      <protection/>
    </xf>
    <xf numFmtId="4" fontId="1" fillId="0" borderId="24" xfId="0" applyNumberFormat="1" applyFont="1" applyFill="1" applyBorder="1" applyAlignment="1">
      <alignment horizontal="right" vertical="center"/>
    </xf>
    <xf numFmtId="49" fontId="1" fillId="0" borderId="29" xfId="0" applyNumberFormat="1" applyFont="1" applyBorder="1" applyAlignment="1">
      <alignment vertical="center" wrapText="1"/>
    </xf>
    <xf numFmtId="0" fontId="0" fillId="0" borderId="26" xfId="0" applyBorder="1" applyAlignment="1">
      <alignment vertical="center"/>
    </xf>
    <xf numFmtId="49" fontId="1" fillId="34" borderId="30" xfId="0" applyNumberFormat="1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wrapText="1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indent="1"/>
    </xf>
    <xf numFmtId="49" fontId="1" fillId="0" borderId="37" xfId="0" applyNumberFormat="1" applyFont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2.75390625" style="5" bestFit="1" customWidth="1"/>
    <col min="2" max="2" width="4.125" style="6" bestFit="1" customWidth="1"/>
    <col min="3" max="3" width="50.375" style="4" customWidth="1"/>
    <col min="4" max="4" width="17.00390625" style="1" bestFit="1" customWidth="1"/>
    <col min="5" max="5" width="9.375" style="2" customWidth="1"/>
    <col min="6" max="6" width="13.875" style="46" hidden="1" customWidth="1"/>
    <col min="7" max="7" width="12.75390625" style="1" bestFit="1" customWidth="1"/>
    <col min="8" max="8" width="9.125" style="3" customWidth="1"/>
    <col min="9" max="9" width="19.25390625" style="3" customWidth="1"/>
    <col min="10" max="10" width="14.25390625" style="3" bestFit="1" customWidth="1"/>
    <col min="11" max="16384" width="9.125" style="3" customWidth="1"/>
  </cols>
  <sheetData>
    <row r="2" spans="1:5" ht="12.75">
      <c r="A2" s="11"/>
      <c r="B2" s="12"/>
      <c r="C2" s="13"/>
      <c r="D2" s="14"/>
      <c r="E2" s="15"/>
    </row>
    <row r="3" spans="1:7" s="28" customFormat="1" ht="16.5" customHeight="1">
      <c r="A3" s="56" t="s">
        <v>28</v>
      </c>
      <c r="B3" s="57"/>
      <c r="C3" s="57"/>
      <c r="D3" s="57"/>
      <c r="E3" s="58"/>
      <c r="F3" s="47"/>
      <c r="G3" s="48"/>
    </row>
    <row r="4" spans="1:5" ht="13.5" thickBot="1">
      <c r="A4" s="59" t="s">
        <v>29</v>
      </c>
      <c r="B4" s="60"/>
      <c r="C4" s="60"/>
      <c r="D4" s="60"/>
      <c r="E4" s="61"/>
    </row>
    <row r="5" spans="1:9" ht="14.25" thickBot="1" thickTop="1">
      <c r="A5" s="23"/>
      <c r="B5" s="7"/>
      <c r="C5" s="8"/>
      <c r="D5" s="34" t="s">
        <v>1</v>
      </c>
      <c r="E5" s="35" t="s">
        <v>2</v>
      </c>
      <c r="I5" s="1"/>
    </row>
    <row r="6" spans="1:9" s="28" customFormat="1" ht="16.5" customHeight="1" thickBot="1" thickTop="1">
      <c r="A6" s="29" t="s">
        <v>5</v>
      </c>
      <c r="B6" s="64" t="s">
        <v>6</v>
      </c>
      <c r="C6" s="65"/>
      <c r="D6" s="30">
        <f>SUM(D7:D14)</f>
        <v>6588801710.63</v>
      </c>
      <c r="E6" s="31">
        <f>ROUND(D6/D21*100,2)</f>
        <v>97.85</v>
      </c>
      <c r="F6" s="47"/>
      <c r="G6" s="48"/>
      <c r="I6" s="48"/>
    </row>
    <row r="7" spans="1:9" ht="90" thickTop="1">
      <c r="A7" s="25"/>
      <c r="B7" s="36" t="s">
        <v>13</v>
      </c>
      <c r="C7" s="49" t="s">
        <v>27</v>
      </c>
      <c r="D7" s="40">
        <v>545594049.45</v>
      </c>
      <c r="E7" s="21">
        <f>ROUND(D7/$D$21*100,2)</f>
        <v>8.1</v>
      </c>
      <c r="I7" s="1"/>
    </row>
    <row r="8" spans="1:9" ht="51">
      <c r="A8" s="25"/>
      <c r="B8" s="36" t="s">
        <v>14</v>
      </c>
      <c r="C8" s="49" t="s">
        <v>26</v>
      </c>
      <c r="D8" s="40">
        <v>4892886875.7</v>
      </c>
      <c r="E8" s="21">
        <f>ROUND(D8/$D$21*100,2)</f>
        <v>72.67</v>
      </c>
      <c r="F8" s="46">
        <v>4</v>
      </c>
      <c r="I8" s="1"/>
    </row>
    <row r="9" spans="1:9" ht="51">
      <c r="A9" s="25"/>
      <c r="B9" s="36" t="s">
        <v>11</v>
      </c>
      <c r="C9" s="49" t="s">
        <v>20</v>
      </c>
      <c r="D9" s="40">
        <v>380170869.13</v>
      </c>
      <c r="E9" s="21">
        <f>ROUND(D9/$D$21*100,2)</f>
        <v>5.65</v>
      </c>
      <c r="I9" s="1"/>
    </row>
    <row r="10" spans="1:9" ht="25.5">
      <c r="A10" s="24"/>
      <c r="B10" s="36" t="s">
        <v>15</v>
      </c>
      <c r="C10" s="49" t="s">
        <v>21</v>
      </c>
      <c r="D10" s="40">
        <v>22265387.92</v>
      </c>
      <c r="E10" s="21">
        <f>ROUND(D10/$D$21*100,2)</f>
        <v>0.33</v>
      </c>
      <c r="I10" s="1"/>
    </row>
    <row r="11" spans="1:9" ht="38.25" customHeight="1">
      <c r="A11" s="24"/>
      <c r="B11" s="36" t="s">
        <v>16</v>
      </c>
      <c r="C11" s="49" t="s">
        <v>22</v>
      </c>
      <c r="D11" s="40">
        <v>24134464.67</v>
      </c>
      <c r="E11" s="21">
        <f>ROUND(D11/$D$21*100,2)</f>
        <v>0.36</v>
      </c>
      <c r="I11" s="1"/>
    </row>
    <row r="12" spans="1:10" ht="76.5">
      <c r="A12" s="24"/>
      <c r="B12" s="36" t="s">
        <v>17</v>
      </c>
      <c r="C12" s="49" t="s">
        <v>23</v>
      </c>
      <c r="D12" s="40">
        <v>3712020</v>
      </c>
      <c r="E12" s="21">
        <f>ROUND(D12/$D$21*100,2)</f>
        <v>0.06</v>
      </c>
      <c r="H12" s="51"/>
      <c r="I12" s="1"/>
      <c r="J12" s="52"/>
    </row>
    <row r="13" spans="1:9" ht="64.5" customHeight="1">
      <c r="A13" s="24"/>
      <c r="B13" s="36" t="s">
        <v>18</v>
      </c>
      <c r="C13" s="49" t="s">
        <v>24</v>
      </c>
      <c r="D13" s="40">
        <v>81559420</v>
      </c>
      <c r="E13" s="21">
        <f>ROUND(D13/$D$21*100,2)</f>
        <v>1.21</v>
      </c>
      <c r="I13" s="1"/>
    </row>
    <row r="14" spans="1:9" ht="90" thickBot="1">
      <c r="A14" s="24"/>
      <c r="B14" s="36" t="s">
        <v>19</v>
      </c>
      <c r="C14" s="49" t="s">
        <v>25</v>
      </c>
      <c r="D14" s="40">
        <v>638478623.76</v>
      </c>
      <c r="E14" s="21">
        <f>ROUND(D14/$D$21*100,2)</f>
        <v>9.48</v>
      </c>
      <c r="I14" s="1"/>
    </row>
    <row r="15" spans="1:7" s="28" customFormat="1" ht="16.5" customHeight="1" thickBot="1" thickTop="1">
      <c r="A15" s="29" t="s">
        <v>7</v>
      </c>
      <c r="B15" s="64" t="s">
        <v>10</v>
      </c>
      <c r="C15" s="65"/>
      <c r="D15" s="50">
        <f>D16+D17+D18</f>
        <v>109310691.02</v>
      </c>
      <c r="E15" s="31">
        <f>D15/$D$21*100</f>
        <v>1.6234032188079253</v>
      </c>
      <c r="F15" s="47"/>
      <c r="G15" s="48"/>
    </row>
    <row r="16" spans="1:5" ht="12.75" customHeight="1" thickTop="1">
      <c r="A16" s="24"/>
      <c r="B16" s="10"/>
      <c r="C16" s="19" t="s">
        <v>4</v>
      </c>
      <c r="D16" s="41">
        <v>0</v>
      </c>
      <c r="E16" s="20">
        <f>ROUND(D16/$D$21*100,2)</f>
        <v>0</v>
      </c>
    </row>
    <row r="17" spans="1:5" ht="12.75" customHeight="1">
      <c r="A17" s="26"/>
      <c r="B17" s="9"/>
      <c r="C17" s="22" t="s">
        <v>3</v>
      </c>
      <c r="D17" s="40">
        <f>4226283.18+140811.4</f>
        <v>4367094.58</v>
      </c>
      <c r="E17" s="40">
        <f>ROUND(D17/$D$21*100,2)</f>
        <v>0.06</v>
      </c>
    </row>
    <row r="18" spans="1:5" ht="12.75" customHeight="1" thickBot="1">
      <c r="A18" s="37"/>
      <c r="B18" s="38"/>
      <c r="C18" s="22" t="s">
        <v>12</v>
      </c>
      <c r="D18" s="42">
        <f>100258947.48+4684648.96</f>
        <v>104943596.44</v>
      </c>
      <c r="E18" s="39">
        <f>ROUND(D18/$D$21*100,2)</f>
        <v>1.56</v>
      </c>
    </row>
    <row r="19" spans="1:7" s="28" customFormat="1" ht="16.5" customHeight="1" thickBot="1" thickTop="1">
      <c r="A19" s="29" t="s">
        <v>8</v>
      </c>
      <c r="B19" s="62" t="s">
        <v>9</v>
      </c>
      <c r="C19" s="63"/>
      <c r="D19" s="53">
        <f>44349567.4-9035993.68+2279.15</f>
        <v>35315852.87</v>
      </c>
      <c r="E19" s="31">
        <f>ROUND((D19/$D$21)*100,4)</f>
        <v>0.5245</v>
      </c>
      <c r="F19" s="47"/>
      <c r="G19" s="48"/>
    </row>
    <row r="20" spans="1:5" ht="5.25" customHeight="1" thickBot="1" thickTop="1">
      <c r="A20" s="27"/>
      <c r="B20" s="16"/>
      <c r="C20" s="17"/>
      <c r="D20" s="44"/>
      <c r="E20" s="18"/>
    </row>
    <row r="21" spans="1:7" s="28" customFormat="1" ht="18" customHeight="1" thickTop="1">
      <c r="A21" s="32"/>
      <c r="B21" s="54" t="s">
        <v>0</v>
      </c>
      <c r="C21" s="55"/>
      <c r="D21" s="45">
        <f>D19+D6+D15</f>
        <v>6733428254.52</v>
      </c>
      <c r="E21" s="33">
        <f>E19+E6+E15</f>
        <v>99.99790321880792</v>
      </c>
      <c r="F21" s="47"/>
      <c r="G21" s="48"/>
    </row>
    <row r="30" ht="12.75">
      <c r="D30" s="43"/>
    </row>
  </sheetData>
  <sheetProtection/>
  <mergeCells count="6">
    <mergeCell ref="B21:C21"/>
    <mergeCell ref="A3:E3"/>
    <mergeCell ref="A4:E4"/>
    <mergeCell ref="B19:C19"/>
    <mergeCell ref="B6:C6"/>
    <mergeCell ref="B15:C15"/>
  </mergeCells>
  <printOptions/>
  <pageMargins left="0.82" right="0.75" top="0.71" bottom="1" header="0.5" footer="0.5"/>
  <pageSetup fitToHeight="1" fitToWidth="1" horizontalDpi="1200" verticalDpi="1200" orientation="portrait" paperSize="9" r:id="rId1"/>
  <headerFooter alignWithMargins="0">
    <oddFooter>&amp;C&amp;D</oddFooter>
  </headerFooter>
  <ignoredErrors>
    <ignoredError sqref="E15" formula="1"/>
    <ignoredError sqref="B7:B12 B13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Marek Kuciński</cp:lastModifiedBy>
  <cp:lastPrinted>2014-05-06T11:11:38Z</cp:lastPrinted>
  <dcterms:created xsi:type="dcterms:W3CDTF">1999-06-07T12:42:01Z</dcterms:created>
  <dcterms:modified xsi:type="dcterms:W3CDTF">2014-11-05T09:14:44Z</dcterms:modified>
  <cp:category/>
  <cp:version/>
  <cp:contentType/>
  <cp:contentStatus/>
</cp:coreProperties>
</file>