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'RptMiesięczny'!$A$1:$E$26</definedName>
  </definedNames>
  <calcPr fullCalcOnLoad="1"/>
</workbook>
</file>

<file path=xl/sharedStrings.xml><?xml version="1.0" encoding="utf-8"?>
<sst xmlns="http://schemas.openxmlformats.org/spreadsheetml/2006/main" count="40" uniqueCount="40">
  <si>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</si>
  <si>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</si>
  <si>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</si>
  <si>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</si>
  <si>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</si>
  <si>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</si>
  <si>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</si>
  <si>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</si>
  <si>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</si>
  <si>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</si>
  <si>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</si>
  <si>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</si>
  <si>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</si>
  <si>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</si>
  <si>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</si>
  <si>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</si>
  <si>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</si>
  <si>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</si>
  <si>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</si>
  <si>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</si>
  <si>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</si>
  <si>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</si>
  <si>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</si>
  <si>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</si>
  <si>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</si>
  <si>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</si>
  <si>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"/>
        <family val="2"/>
      </rPr>
      <t>o organizacji i funkcjonowaniu funduszy emerytalnych"</t>
    </r>
  </si>
  <si>
    <t>10</t>
  </si>
  <si>
    <t>Listy zastawne</t>
  </si>
  <si>
    <t>11</t>
  </si>
  <si>
    <t>12</t>
  </si>
  <si>
    <t xml:space="preserve">Aegon Otwarty Fundusz Emerytalny - miesięczna struktura aktywów </t>
  </si>
  <si>
    <t>Wycena na dzień: 31 stycznia 2017</t>
  </si>
  <si>
    <t>13</t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</si>
  <si>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</si>
  <si>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i funkcjonowaniu funduszy emerytalnych"</t>
    </r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</si>
  <si>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</si>
  <si>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Akcje, prawa poboru i prawa do akcji, będące przedmiotem oferty publicznej na terytorium państw, o których mowa w art. 141 ust. 4 ustawy z 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</si>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</sst>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9">
      <selection activeCell="D8" sqref="D8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46.87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8" t="s">
        <v>31</v>
      </c>
      <c r="B3" s="59"/>
      <c r="C3" s="59"/>
      <c r="D3" s="59"/>
      <c r="E3" s="60"/>
      <c r="F3" s="18"/>
      <c r="G3" s="19"/>
    </row>
    <row r="4" spans="1:5" ht="15" customHeight="1" thickBot="1">
      <c r="A4" s="61" t="s">
        <v>32</v>
      </c>
      <c r="B4" s="62"/>
      <c r="C4" s="62"/>
      <c r="D4" s="62"/>
      <c r="E4" s="63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6" t="s">
        <v>6</v>
      </c>
      <c r="C6" s="67"/>
      <c r="D6" s="27">
        <f>SUM(D7:D19)</f>
        <v>6580690606.749998</v>
      </c>
      <c r="E6" s="28">
        <f>ROUND(D6/D26*100,2)</f>
        <v>99.53</v>
      </c>
      <c r="F6" s="18"/>
      <c r="G6" s="19"/>
      <c r="I6" s="19"/>
    </row>
    <row r="7" spans="1:9" ht="84.75" thickTop="1">
      <c r="A7" s="29"/>
      <c r="B7" s="1" t="s">
        <v>13</v>
      </c>
      <c r="C7" s="30" t="s">
        <v>35</v>
      </c>
      <c r="D7" s="2">
        <v>177582585.72</v>
      </c>
      <c r="E7" s="3">
        <f aca="true" t="shared" si="0" ref="E7:E19">ROUND(D7/$D$26*100,2)</f>
        <v>2.69</v>
      </c>
      <c r="I7" s="19"/>
    </row>
    <row r="8" spans="1:9" ht="111.75" customHeight="1">
      <c r="A8" s="29"/>
      <c r="B8" s="1" t="s">
        <v>14</v>
      </c>
      <c r="C8" s="30" t="s">
        <v>34</v>
      </c>
      <c r="D8" s="2">
        <v>2841001.14</v>
      </c>
      <c r="E8" s="3">
        <f t="shared" si="0"/>
        <v>0.04</v>
      </c>
      <c r="I8" s="19"/>
    </row>
    <row r="9" spans="1:9" ht="48">
      <c r="A9" s="29"/>
      <c r="B9" s="1" t="s">
        <v>11</v>
      </c>
      <c r="C9" s="30" t="s">
        <v>23</v>
      </c>
      <c r="D9" s="2">
        <v>4737542967.13</v>
      </c>
      <c r="E9" s="3">
        <f t="shared" si="0"/>
        <v>71.65</v>
      </c>
      <c r="F9" s="15">
        <v>4</v>
      </c>
      <c r="I9" s="19"/>
    </row>
    <row r="10" spans="1:9" ht="49.5" customHeight="1">
      <c r="A10" s="29"/>
      <c r="B10" s="1" t="s">
        <v>15</v>
      </c>
      <c r="C10" s="30" t="s">
        <v>36</v>
      </c>
      <c r="D10" s="2">
        <v>822242622.98</v>
      </c>
      <c r="E10" s="3">
        <f t="shared" si="0"/>
        <v>12.44</v>
      </c>
      <c r="I10" s="19"/>
    </row>
    <row r="11" spans="1:9" ht="52.5" customHeight="1">
      <c r="A11" s="31"/>
      <c r="B11" s="1" t="s">
        <v>16</v>
      </c>
      <c r="C11" s="30" t="s">
        <v>37</v>
      </c>
      <c r="D11" s="2">
        <v>28012490.48</v>
      </c>
      <c r="E11" s="3">
        <f t="shared" si="0"/>
        <v>0.42</v>
      </c>
      <c r="I11" s="19"/>
    </row>
    <row r="12" spans="1:9" ht="24">
      <c r="A12" s="31"/>
      <c r="B12" s="1" t="s">
        <v>17</v>
      </c>
      <c r="C12" s="30" t="s">
        <v>20</v>
      </c>
      <c r="D12" s="2">
        <v>5695013.78</v>
      </c>
      <c r="E12" s="3">
        <f t="shared" si="0"/>
        <v>0.09</v>
      </c>
      <c r="I12" s="19"/>
    </row>
    <row r="13" spans="1:9" ht="38.25" customHeight="1">
      <c r="A13" s="31"/>
      <c r="B13" s="1" t="s">
        <v>18</v>
      </c>
      <c r="C13" s="30" t="s">
        <v>21</v>
      </c>
      <c r="D13" s="2">
        <v>19126476.54</v>
      </c>
      <c r="E13" s="3">
        <f t="shared" si="0"/>
        <v>0.29</v>
      </c>
      <c r="I13" s="19"/>
    </row>
    <row r="14" spans="1:9" ht="63.75" customHeight="1">
      <c r="A14" s="31"/>
      <c r="B14" s="1" t="s">
        <v>19</v>
      </c>
      <c r="C14" s="30" t="s">
        <v>22</v>
      </c>
      <c r="D14" s="2">
        <v>2885017.58</v>
      </c>
      <c r="E14" s="3">
        <f t="shared" si="0"/>
        <v>0.04</v>
      </c>
      <c r="I14" s="19"/>
    </row>
    <row r="15" spans="1:9" ht="86.25" customHeight="1">
      <c r="A15" s="31"/>
      <c r="B15" s="1" t="s">
        <v>24</v>
      </c>
      <c r="C15" s="30" t="s">
        <v>25</v>
      </c>
      <c r="D15" s="2">
        <v>100518405</v>
      </c>
      <c r="E15" s="3">
        <f t="shared" si="0"/>
        <v>1.52</v>
      </c>
      <c r="I15" s="19"/>
    </row>
    <row r="16" spans="1:9" ht="64.5" customHeight="1">
      <c r="A16" s="31"/>
      <c r="B16" s="1" t="s">
        <v>27</v>
      </c>
      <c r="C16" s="30" t="s">
        <v>26</v>
      </c>
      <c r="D16" s="2">
        <v>181645460</v>
      </c>
      <c r="E16" s="3">
        <f t="shared" si="0"/>
        <v>2.75</v>
      </c>
      <c r="I16" s="19"/>
    </row>
    <row r="17" spans="1:9" ht="84.75" customHeight="1">
      <c r="A17" s="31"/>
      <c r="B17" s="1" t="s">
        <v>29</v>
      </c>
      <c r="C17" s="30" t="s">
        <v>38</v>
      </c>
      <c r="D17" s="2">
        <v>386972130</v>
      </c>
      <c r="E17" s="3">
        <f t="shared" si="0"/>
        <v>5.85</v>
      </c>
      <c r="I17" s="19"/>
    </row>
    <row r="18" spans="1:9" ht="13.5" customHeight="1">
      <c r="A18" s="31"/>
      <c r="B18" s="1" t="s">
        <v>30</v>
      </c>
      <c r="C18" s="30" t="s">
        <v>28</v>
      </c>
      <c r="D18" s="2">
        <v>40120186.4</v>
      </c>
      <c r="E18" s="3">
        <f t="shared" si="0"/>
        <v>0.61</v>
      </c>
      <c r="I18" s="19"/>
    </row>
    <row r="19" spans="1:9" ht="60.75" thickBot="1">
      <c r="A19" s="36"/>
      <c r="B19" s="55" t="s">
        <v>33</v>
      </c>
      <c r="C19" s="30" t="s">
        <v>39</v>
      </c>
      <c r="D19" s="8">
        <v>75506250</v>
      </c>
      <c r="E19" s="3">
        <f t="shared" si="0"/>
        <v>1.14</v>
      </c>
      <c r="I19" s="19"/>
    </row>
    <row r="20" spans="1:9" s="20" customFormat="1" ht="16.5" customHeight="1" thickBot="1" thickTop="1">
      <c r="A20" s="26" t="s">
        <v>7</v>
      </c>
      <c r="B20" s="66" t="s">
        <v>10</v>
      </c>
      <c r="C20" s="67"/>
      <c r="D20" s="32">
        <f>D21+D22+D23</f>
        <v>2810742.99</v>
      </c>
      <c r="E20" s="28">
        <f>D20/$D$26*100</f>
        <v>0.04250986017065282</v>
      </c>
      <c r="F20" s="18"/>
      <c r="G20" s="16"/>
      <c r="I20" s="19"/>
    </row>
    <row r="21" spans="1:9" ht="12.75" customHeight="1" thickTop="1">
      <c r="A21" s="31"/>
      <c r="B21" s="33"/>
      <c r="C21" s="4" t="s">
        <v>4</v>
      </c>
      <c r="D21" s="5">
        <v>0</v>
      </c>
      <c r="E21" s="6">
        <f>ROUND(D21/$D$26*100,2)</f>
        <v>0</v>
      </c>
      <c r="I21" s="19"/>
    </row>
    <row r="22" spans="1:9" ht="12.75" customHeight="1">
      <c r="A22" s="34"/>
      <c r="B22" s="35"/>
      <c r="C22" s="7" t="s">
        <v>3</v>
      </c>
      <c r="D22" s="2">
        <v>2810742.99</v>
      </c>
      <c r="E22" s="2">
        <f>ROUND(D22/$D$26*100,2)</f>
        <v>0.04</v>
      </c>
      <c r="G22" s="19"/>
      <c r="I22" s="19"/>
    </row>
    <row r="23" spans="1:9" ht="12.75" customHeight="1" thickBot="1">
      <c r="A23" s="36"/>
      <c r="B23" s="37"/>
      <c r="C23" s="7" t="s">
        <v>12</v>
      </c>
      <c r="D23" s="8">
        <v>0</v>
      </c>
      <c r="E23" s="9">
        <f>ROUND(D23/$D$26*100,2)</f>
        <v>0</v>
      </c>
      <c r="G23" s="19"/>
      <c r="I23" s="19"/>
    </row>
    <row r="24" spans="1:9" s="20" customFormat="1" ht="16.5" customHeight="1" thickBot="1" thickTop="1">
      <c r="A24" s="26" t="s">
        <v>8</v>
      </c>
      <c r="B24" s="64" t="s">
        <v>9</v>
      </c>
      <c r="C24" s="65"/>
      <c r="D24" s="38">
        <f>35080978.33-114306.4-6476866.5-12243.18</f>
        <v>28477562.25</v>
      </c>
      <c r="E24" s="28">
        <f>ROUND((D24/$D$26)*100,4)</f>
        <v>0.4307</v>
      </c>
      <c r="F24" s="18"/>
      <c r="G24" s="16"/>
      <c r="I24" s="19"/>
    </row>
    <row r="25" spans="1:9" ht="5.25" customHeight="1" thickBot="1" thickTop="1">
      <c r="A25" s="39"/>
      <c r="B25" s="40"/>
      <c r="C25" s="41"/>
      <c r="D25" s="42"/>
      <c r="E25" s="43"/>
      <c r="I25" s="19"/>
    </row>
    <row r="26" spans="1:9" s="20" customFormat="1" ht="18" customHeight="1" thickBot="1" thickTop="1">
      <c r="A26" s="54"/>
      <c r="B26" s="56" t="s">
        <v>0</v>
      </c>
      <c r="C26" s="57"/>
      <c r="D26" s="32">
        <f>D24+D6+D20</f>
        <v>6611978911.989998</v>
      </c>
      <c r="E26" s="27">
        <f>E24+E6+E20</f>
        <v>100.00320986017066</v>
      </c>
      <c r="F26" s="18"/>
      <c r="G26" s="16"/>
      <c r="I26" s="19"/>
    </row>
    <row r="27" spans="1:9" ht="12.75" thickTop="1">
      <c r="A27" s="49"/>
      <c r="B27" s="50"/>
      <c r="C27" s="51"/>
      <c r="D27" s="52"/>
      <c r="E27" s="53"/>
      <c r="I27" s="19"/>
    </row>
    <row r="28" ht="12">
      <c r="I28" s="19"/>
    </row>
    <row r="29" ht="12">
      <c r="I29" s="19"/>
    </row>
    <row r="30" ht="12">
      <c r="I30" s="19"/>
    </row>
    <row r="35" ht="12">
      <c r="D35" s="48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71" bottom="1" header="0.5" footer="0.5"/>
  <pageSetup fitToHeight="1" fitToWidth="1" horizontalDpi="1200" verticalDpi="1200" orientation="portrait" paperSize="9" scale="76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2017-02-08T11:51:20Z</cp:lastPrinted>
  <dcterms:created xsi:type="dcterms:W3CDTF">1999-06-07T12:42:01Z</dcterms:created>
  <dcterms:modified xsi:type="dcterms:W3CDTF">2017-02-08T11:51:40Z</dcterms:modified>
  <cp:category/>
  <cp:version/>
  <cp:contentType/>
  <cp:contentStatus/>
</cp:coreProperties>
</file>