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<sst xmlns="http://schemas.openxmlformats.org/spreadsheetml/2006/main" count="66" uniqueCount="66">
  <si>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</si>
  <si>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</si>
  <si>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</si>
  <si>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</si>
  <si>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</si>
  <si>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</si>
  <si>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</si>
  <si>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</si>
  <si>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</si>
  <si>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</si>
  <si>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</si>
  <si>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</si>
  <si>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</si>
  <si>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</si>
  <si>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</si>
  <si>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</si>
  <si>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</si>
  <si>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</si>
  <si>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</si>
  <si>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</si>
  <si>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</si>
  <si>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</si>
  <si>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</si>
  <si>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</si>
  <si>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</si>
  <si>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</si>
  <si>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</si>
  <si>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</si>
  <si>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</si>
  <si>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</si>
  <si>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</si>
  <si>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</si>
  <si>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</si>
  <si>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</si>
  <si>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</si>
  <si>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</si>
  <si>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Wycena na dzień: 30 listopada 2017</t>
  </si>
  <si>
    <t>13</t>
  </si>
  <si>
    <t>Kwity depozytowe dopuszczone do obrotu na rynku regulowanym w państwach innych niż Rzeczpospolita Polska;</t>
  </si>
  <si>
    <t>Akcje, prawa poboru i prawa do akcji, będące przedmiotem oferty publicznej na
terytorium Rzeczypospolitej Polskiej;</t>
  </si>
  <si>
    <t>Obligacje i inne dłużne papiery wartościowe, emitowane przez jednostki
samorządu terytorialnego lub ich związki, będące przedmiotem oferty publicznej</t>
  </si>
  <si>
    <t>inne niż będące przedmiotem oferty publicznej obligacje i inne dłużne papiery
wartościowe, emitowane przez jednostki samorządu terytorialnego lub ich związki</t>
  </si>
  <si>
    <r>
      <t>Będące przedmiotem oferty publicznej na terytorium Rzeczypospolitej Polskiej obligacje i inne dłużne papiery wartościowe, inne niż papiery wartościowe, 
o których mowa w art. 141 pkt 15 i 21 ustawy z dnia 28 sierpnia 1997 r. 
"</t>
    </r>
    <r>
      <rPr>
        <i/>
        <sz val="9"/>
        <rFont val="Arial"/>
        <family val="2"/>
      </rPr>
      <t>o organizacji i funkcjonowaniu funduszy emerytalnych"</t>
    </r>
  </si>
  <si>
    <t>14</t>
  </si>
  <si>
    <t>15</t>
  </si>
  <si>
    <t>16</t>
  </si>
  <si>
    <t>17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</si>
  <si>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</si>
  <si>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</si>
  <si>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</si>
  <si>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</si>
  <si>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</si>
  <si>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</si>
  <si>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</si>
  <si>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</si>
  <si>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141.1.17</t>
  </si>
  <si>
    <t>141.1.19</t>
  </si>
  <si>
    <t>141.1.20b</t>
  </si>
  <si>
    <t>141.1.21</t>
  </si>
  <si>
    <t>141.1.22</t>
  </si>
  <si>
    <t>141.1.25</t>
  </si>
  <si>
    <t>141.1.26</t>
  </si>
  <si>
    <t>141.1.29</t>
  </si>
  <si>
    <t>141.1.32</t>
  </si>
  <si>
    <t>141.1.34</t>
  </si>
  <si>
    <r>
      <t>Dłużne papiery wartościowe, których emitent może ograniczyć swoją odpowiedzialność za zobowiązania z nich wynikające do kwoty przychodów lub wartości majątku przedsięwzięcia, do których obligatariuszowi służy prawo pierwszeństwa przed innymi wierzycielami emitenta i których emitentami mogą być następujące podmioty mające siedzibę na terytorium państw, o których mowa art. 141 ust. 4 ustawy z dnia 28 sierpnia 1997 r. "</t>
    </r>
    <r>
      <rPr>
        <i/>
        <sz val="9"/>
        <rFont val="Arial"/>
        <family val="2"/>
      </rPr>
      <t>o organizacji i funkcjonowaniu funduszy emerytalnych</t>
    </r>
    <r>
      <rPr>
        <sz val="9"/>
        <rFont val="Arial"/>
        <family val="2"/>
      </rPr>
      <t>":
b) banki lub instytucje kredytowe, realizujące w szczególności programy rządowe, w tym realizowane z wykorzystaniem środków pochodzących z funduszy Unii Europejskiej oraz międzynarodowych instytucji finansowych, infrastrukturalne, a także związane z rozwojem sektora małych i średnich przedsiębiorstw,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</si>
</sst>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  <xf numFmtId="0" fontId="3" fillId="0" borderId="13" xfId="0" applyFont="1" applyBorder="1" applyAlignment="1">
      <alignment vertical="top" wrapText="1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tabSelected="1" zoomScale="90" zoomScaleNormal="90" zoomScalePageLayoutView="0" workbookViewId="0" topLeftCell="A16">
      <selection activeCell="C20" sqref="C20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63.75390625" style="46" customWidth="1"/>
    <col min="4" max="4" width="17.00390625" style="16" bestFit="1" customWidth="1"/>
    <col min="5" max="5" width="13.00390625" style="47" customWidth="1"/>
    <col min="6" max="6" width="2.625" style="47" customWidth="1"/>
    <col min="7" max="7" width="11.75390625" style="15" hidden="1" customWidth="1"/>
    <col min="8" max="8" width="16.375" style="68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57" t="s">
        <v>28</v>
      </c>
      <c r="B3" s="58"/>
      <c r="C3" s="58"/>
      <c r="D3" s="58"/>
      <c r="E3" s="59"/>
      <c r="F3" s="47"/>
      <c r="G3" s="18"/>
      <c r="H3" s="69"/>
    </row>
    <row r="4" spans="1:5" ht="15" customHeight="1" thickBot="1">
      <c r="A4" s="60" t="s">
        <v>36</v>
      </c>
      <c r="B4" s="61"/>
      <c r="C4" s="61"/>
      <c r="D4" s="61"/>
      <c r="E4" s="62"/>
    </row>
    <row r="5" spans="1:10" ht="13.5" thickBot="1" thickTop="1">
      <c r="A5" s="21"/>
      <c r="B5" s="22"/>
      <c r="C5" s="23"/>
      <c r="D5" s="24" t="s">
        <v>1</v>
      </c>
      <c r="E5" s="25" t="s">
        <v>2</v>
      </c>
      <c r="G5" s="71"/>
      <c r="J5" s="16"/>
    </row>
    <row r="6" spans="1:10" s="20" customFormat="1" ht="16.5" customHeight="1" thickBot="1" thickTop="1">
      <c r="A6" s="26" t="s">
        <v>5</v>
      </c>
      <c r="B6" s="65" t="s">
        <v>6</v>
      </c>
      <c r="C6" s="66"/>
      <c r="D6" s="27">
        <f>SUM(D7:D23)</f>
        <v>15239637418.029997</v>
      </c>
      <c r="E6" s="28">
        <f>ROUND(D6/D30*100,2)</f>
        <v>99.87</v>
      </c>
      <c r="F6" s="47"/>
      <c r="G6" s="72" t="s">
        <v>47</v>
      </c>
      <c r="H6" s="69"/>
      <c r="J6" s="19"/>
    </row>
    <row r="7" spans="1:10" ht="66" customHeight="1" thickTop="1">
      <c r="A7" s="29"/>
      <c r="B7" s="1" t="s">
        <v>13</v>
      </c>
      <c r="C7" s="30" t="s">
        <v>33</v>
      </c>
      <c r="D7" s="2">
        <v>546288389.09</v>
      </c>
      <c r="E7" s="3">
        <f>ROUND(D7/$D$30*100,2)</f>
        <v>3.58</v>
      </c>
      <c r="G7" s="73" t="s">
        <v>48</v>
      </c>
      <c r="J7" s="19"/>
    </row>
    <row r="8" spans="1:10" ht="90.75" customHeight="1">
      <c r="A8" s="29"/>
      <c r="B8" s="1" t="s">
        <v>14</v>
      </c>
      <c r="C8" s="30" t="s">
        <v>32</v>
      </c>
      <c r="D8" s="2">
        <v>652876.63</v>
      </c>
      <c r="E8" s="3">
        <f>ROUND(D8/$D$30*100,2)</f>
        <v>0</v>
      </c>
      <c r="G8" s="73" t="s">
        <v>49</v>
      </c>
      <c r="J8" s="19"/>
    </row>
    <row r="9" spans="1:10" ht="40.5" customHeight="1">
      <c r="A9" s="29"/>
      <c r="B9" s="1" t="s">
        <v>11</v>
      </c>
      <c r="C9" s="30" t="s">
        <v>22</v>
      </c>
      <c r="D9" s="2">
        <v>12320073925.21</v>
      </c>
      <c r="E9" s="3">
        <f>ROUND(D9/$D$30*100,2)</f>
        <v>80.74</v>
      </c>
      <c r="G9" s="73" t="s">
        <v>50</v>
      </c>
      <c r="J9" s="19"/>
    </row>
    <row r="10" spans="1:10" ht="28.5" customHeight="1">
      <c r="A10" s="29"/>
      <c r="B10" s="1" t="s">
        <v>15</v>
      </c>
      <c r="C10" s="30" t="s">
        <v>39</v>
      </c>
      <c r="D10" s="2">
        <v>4425725.41</v>
      </c>
      <c r="E10" s="3">
        <f>ROUND(D10/$D$30*100,2)</f>
        <v>0.03</v>
      </c>
      <c r="G10" s="73" t="s">
        <v>51</v>
      </c>
      <c r="J10" s="19"/>
    </row>
    <row r="11" spans="1:10" ht="42" customHeight="1">
      <c r="A11" s="29"/>
      <c r="B11" s="1" t="s">
        <v>16</v>
      </c>
      <c r="C11" s="30" t="s">
        <v>29</v>
      </c>
      <c r="D11" s="2">
        <v>1096634682.41</v>
      </c>
      <c r="E11" s="3">
        <f>ROUND(D11/$D$30*100,2)</f>
        <v>7.19</v>
      </c>
      <c r="G11" s="73" t="s">
        <v>52</v>
      </c>
      <c r="J11" s="19"/>
    </row>
    <row r="12" spans="1:10" ht="17.25" customHeight="1">
      <c r="A12" s="31"/>
      <c r="B12" s="1" t="s">
        <v>17</v>
      </c>
      <c r="C12" s="30" t="s">
        <v>20</v>
      </c>
      <c r="D12" s="2">
        <v>5449670.9</v>
      </c>
      <c r="E12" s="3">
        <f>ROUND(D12/$D$30*100,2)</f>
        <v>0.04</v>
      </c>
      <c r="G12" s="73" t="s">
        <v>53</v>
      </c>
      <c r="J12" s="19"/>
    </row>
    <row r="13" spans="1:10" ht="29.25" customHeight="1">
      <c r="A13" s="31"/>
      <c r="B13" s="1" t="s">
        <v>18</v>
      </c>
      <c r="C13" s="30" t="s">
        <v>40</v>
      </c>
      <c r="D13" s="2">
        <v>33008400</v>
      </c>
      <c r="E13" s="3">
        <f>ROUND(D13/$D$30*100,2)</f>
        <v>0.22</v>
      </c>
      <c r="G13" s="73" t="s">
        <v>54</v>
      </c>
      <c r="J13" s="19"/>
    </row>
    <row r="14" spans="1:10" ht="40.5" customHeight="1">
      <c r="A14" s="31"/>
      <c r="B14" s="1" t="s">
        <v>19</v>
      </c>
      <c r="C14" s="30" t="s">
        <v>41</v>
      </c>
      <c r="D14" s="2">
        <v>1697885.82</v>
      </c>
      <c r="E14" s="3">
        <f>ROUND(D14/$D$30*100,2)</f>
        <v>0.01</v>
      </c>
      <c r="G14" s="73" t="s">
        <v>55</v>
      </c>
      <c r="J14" s="19"/>
    </row>
    <row r="15" spans="1:10" ht="28.5" customHeight="1">
      <c r="A15" s="31"/>
      <c r="B15" s="1" t="s">
        <v>23</v>
      </c>
      <c r="C15" s="30" t="s">
        <v>34</v>
      </c>
      <c r="D15" s="2">
        <v>16460340.43</v>
      </c>
      <c r="E15" s="3">
        <f>ROUND(D15/$D$30*100,2)</f>
        <v>0.11</v>
      </c>
      <c r="G15" s="73" t="s">
        <v>56</v>
      </c>
      <c r="J15" s="19"/>
    </row>
    <row r="16" spans="1:10" ht="138.75" customHeight="1">
      <c r="A16" s="31"/>
      <c r="B16" s="1" t="s">
        <v>24</v>
      </c>
      <c r="C16" s="30" t="s">
        <v>65</v>
      </c>
      <c r="D16" s="2">
        <v>126383936.57</v>
      </c>
      <c r="E16" s="3">
        <f>ROUND(D16/$D$30*100,2)</f>
        <v>0.83</v>
      </c>
      <c r="G16" s="73" t="s">
        <v>57</v>
      </c>
      <c r="H16" s="70"/>
      <c r="J16" s="19"/>
    </row>
    <row r="17" spans="1:10" ht="55.5" customHeight="1">
      <c r="A17" s="31"/>
      <c r="B17" s="1" t="s">
        <v>26</v>
      </c>
      <c r="C17" s="30" t="s">
        <v>21</v>
      </c>
      <c r="D17" s="2">
        <v>6283825.42</v>
      </c>
      <c r="E17" s="3">
        <f>ROUND(D17/$D$30*100,2)</f>
        <v>0.04</v>
      </c>
      <c r="G17" s="73" t="s">
        <v>58</v>
      </c>
      <c r="J17" s="19"/>
    </row>
    <row r="18" spans="1:10" ht="78" customHeight="1">
      <c r="A18" s="31"/>
      <c r="B18" s="1" t="s">
        <v>27</v>
      </c>
      <c r="C18" s="30" t="s">
        <v>35</v>
      </c>
      <c r="D18" s="2">
        <v>50624705</v>
      </c>
      <c r="E18" s="3">
        <f>ROUND(D18/$D$30*100,2)</f>
        <v>0.33</v>
      </c>
      <c r="G18" s="73" t="s">
        <v>59</v>
      </c>
      <c r="J18" s="19"/>
    </row>
    <row r="19" spans="1:10" ht="66" customHeight="1">
      <c r="A19" s="31"/>
      <c r="B19" s="1" t="s">
        <v>37</v>
      </c>
      <c r="C19" s="30" t="s">
        <v>30</v>
      </c>
      <c r="D19" s="2">
        <v>737433499.64</v>
      </c>
      <c r="E19" s="3">
        <f>ROUND(D19/$D$30*100,2)</f>
        <v>4.83</v>
      </c>
      <c r="G19" s="73" t="s">
        <v>60</v>
      </c>
      <c r="J19" s="19"/>
    </row>
    <row r="20" spans="1:10" ht="53.25" customHeight="1">
      <c r="A20" s="31"/>
      <c r="B20" s="1" t="s">
        <v>43</v>
      </c>
      <c r="C20" s="30" t="s">
        <v>42</v>
      </c>
      <c r="D20" s="2">
        <v>112806850</v>
      </c>
      <c r="E20" s="3">
        <f>ROUND(D20/$D$30*100,2)</f>
        <v>0.74</v>
      </c>
      <c r="G20" s="73" t="s">
        <v>61</v>
      </c>
      <c r="J20" s="19"/>
    </row>
    <row r="21" spans="1:10" ht="18" customHeight="1">
      <c r="A21" s="31"/>
      <c r="B21" s="1" t="s">
        <v>44</v>
      </c>
      <c r="C21" s="30" t="s">
        <v>25</v>
      </c>
      <c r="D21" s="2">
        <v>100915755.1</v>
      </c>
      <c r="E21" s="3">
        <f>ROUND(D21/$D$30*100,2)</f>
        <v>0.66</v>
      </c>
      <c r="G21" s="73" t="s">
        <v>62</v>
      </c>
      <c r="J21" s="19"/>
    </row>
    <row r="22" spans="1:10" ht="27.75" customHeight="1">
      <c r="A22" s="31"/>
      <c r="B22" s="1" t="s">
        <v>45</v>
      </c>
      <c r="C22" s="67" t="s">
        <v>38</v>
      </c>
      <c r="D22" s="8">
        <v>5238950.4</v>
      </c>
      <c r="E22" s="3">
        <f>ROUND(D22/$D$30*100,2)</f>
        <v>0.03</v>
      </c>
      <c r="G22" s="73" t="s">
        <v>63</v>
      </c>
      <c r="J22" s="19"/>
    </row>
    <row r="23" spans="1:11" ht="52.5" customHeight="1" thickBot="1">
      <c r="A23" s="31"/>
      <c r="B23" s="1" t="s">
        <v>46</v>
      </c>
      <c r="C23" s="30" t="s">
        <v>31</v>
      </c>
      <c r="D23" s="2">
        <v>75258000</v>
      </c>
      <c r="E23" s="3">
        <f>ROUND(D23/$D$30*100,2)</f>
        <v>0.49</v>
      </c>
      <c r="G23" s="73" t="s">
        <v>64</v>
      </c>
      <c r="J23" s="19"/>
      <c r="K23" s="16"/>
    </row>
    <row r="24" spans="1:11" s="20" customFormat="1" ht="16.5" customHeight="1" thickBot="1" thickTop="1">
      <c r="A24" s="26" t="s">
        <v>7</v>
      </c>
      <c r="B24" s="65" t="s">
        <v>10</v>
      </c>
      <c r="C24" s="66"/>
      <c r="D24" s="32">
        <f>D25+D26+D27</f>
        <v>7601489.83</v>
      </c>
      <c r="E24" s="28">
        <f>D24/$D$30*100</f>
        <v>0.0498147439123546</v>
      </c>
      <c r="F24" s="47"/>
      <c r="G24" s="18"/>
      <c r="H24" s="68"/>
      <c r="J24" s="19"/>
      <c r="K24" s="19"/>
    </row>
    <row r="25" spans="1:11" ht="12.75" customHeight="1" thickTop="1">
      <c r="A25" s="31"/>
      <c r="B25" s="33"/>
      <c r="C25" s="4" t="s">
        <v>4</v>
      </c>
      <c r="D25" s="5">
        <v>0</v>
      </c>
      <c r="E25" s="6">
        <f>ROUND(D25/$D$30*100,2)</f>
        <v>0</v>
      </c>
      <c r="J25" s="19"/>
      <c r="K25" s="16"/>
    </row>
    <row r="26" spans="1:12" ht="12.75" customHeight="1">
      <c r="A26" s="34"/>
      <c r="B26" s="35"/>
      <c r="C26" s="7" t="s">
        <v>3</v>
      </c>
      <c r="D26" s="2">
        <f>7601489.83</f>
        <v>7601489.83</v>
      </c>
      <c r="E26" s="2">
        <f>ROUND(D26/$D$30*100,2)</f>
        <v>0.05</v>
      </c>
      <c r="H26" s="69"/>
      <c r="J26" s="19"/>
      <c r="K26" s="16"/>
      <c r="L26" s="16"/>
    </row>
    <row r="27" spans="1:10" ht="12.75" customHeight="1" thickBot="1">
      <c r="A27" s="36"/>
      <c r="B27" s="37"/>
      <c r="C27" s="7" t="s">
        <v>12</v>
      </c>
      <c r="D27" s="8">
        <v>0</v>
      </c>
      <c r="E27" s="9">
        <f>ROUND(D27/$D$30*100,2)</f>
        <v>0</v>
      </c>
      <c r="H27" s="69"/>
      <c r="J27" s="19"/>
    </row>
    <row r="28" spans="1:10" s="20" customFormat="1" ht="16.5" customHeight="1" thickBot="1" thickTop="1">
      <c r="A28" s="26" t="s">
        <v>8</v>
      </c>
      <c r="B28" s="63" t="s">
        <v>9</v>
      </c>
      <c r="C28" s="64"/>
      <c r="D28" s="38">
        <f>25555829.82-790962.4-12474604.41-11138.67</f>
        <v>12279124.340000002</v>
      </c>
      <c r="E28" s="28">
        <f>ROUND((D28/$D$30)*100,4)</f>
        <v>0.0805</v>
      </c>
      <c r="F28" s="47"/>
      <c r="G28" s="18"/>
      <c r="H28" s="68"/>
      <c r="J28" s="19"/>
    </row>
    <row r="29" spans="1:10" ht="5.25" customHeight="1" thickBot="1" thickTop="1">
      <c r="A29" s="39"/>
      <c r="B29" s="40"/>
      <c r="C29" s="41"/>
      <c r="D29" s="42"/>
      <c r="E29" s="43"/>
      <c r="F29" s="15"/>
      <c r="J29" s="19"/>
    </row>
    <row r="30" spans="1:10" s="20" customFormat="1" ht="18" customHeight="1" thickBot="1" thickTop="1">
      <c r="A30" s="54"/>
      <c r="B30" s="55" t="s">
        <v>0</v>
      </c>
      <c r="C30" s="56"/>
      <c r="D30" s="32">
        <f>D28+D6+D24</f>
        <v>15259518032.199997</v>
      </c>
      <c r="E30" s="27">
        <f>E28+E6+E24</f>
        <v>100.00031474391236</v>
      </c>
      <c r="F30" s="18"/>
      <c r="G30" s="18"/>
      <c r="H30" s="68"/>
      <c r="J30" s="19"/>
    </row>
    <row r="31" spans="1:10" ht="12.75" thickTop="1">
      <c r="A31" s="49"/>
      <c r="B31" s="50"/>
      <c r="C31" s="51"/>
      <c r="D31" s="52"/>
      <c r="E31" s="53"/>
      <c r="F31" s="53"/>
      <c r="J31" s="19"/>
    </row>
    <row r="32" ht="12">
      <c r="J32" s="19"/>
    </row>
    <row r="33" ht="12">
      <c r="J33" s="19"/>
    </row>
    <row r="34" ht="12">
      <c r="J34" s="19"/>
    </row>
    <row r="39" ht="12">
      <c r="D39" s="48"/>
    </row>
  </sheetData>
  <sheetProtection/>
  <mergeCells count="6">
    <mergeCell ref="B30:C30"/>
    <mergeCell ref="A3:E3"/>
    <mergeCell ref="A4:E4"/>
    <mergeCell ref="B28:C28"/>
    <mergeCell ref="B6:C6"/>
    <mergeCell ref="B24:C24"/>
  </mergeCells>
  <printOptions/>
  <pageMargins left="0.82" right="0.75" top="0.5" bottom="0.76" header="0.36" footer="0.5"/>
  <pageSetup fitToHeight="1" fitToWidth="1" horizontalDpi="1200" verticalDpi="1200" orientation="portrait" paperSize="9" scale="74" r:id="rId1"/>
  <headerFooter alignWithMargins="0">
    <oddFooter>&amp;C&amp;D</oddFooter>
  </headerFooter>
  <ignoredErrors>
    <ignoredError sqref="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2017-12-05T13:18:53Z</cp:lastPrinted>
  <dcterms:created xsi:type="dcterms:W3CDTF">1999-06-07T12:42:01Z</dcterms:created>
  <dcterms:modified xsi:type="dcterms:W3CDTF">2017-12-05T13:18:54Z</dcterms:modified>
  <cp:category/>
  <cp:version/>
  <cp:contentType/>
  <cp:contentStatus/>
</cp:coreProperties>
</file>