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50" activeTab="0"/>
  </bookViews>
  <sheets>
    <sheet name="RptMiesięczny" sheetId="1" r:id="rId1"/>
  </sheets>
  <externalReferences>
    <externalReference r:id="rId4"/>
  </externalReferences>
  <definedNames>
    <definedName name="_xlnm.Print_Area" localSheetId="0">'RptMiesięczny'!$A$3:$E$25</definedName>
  </definedNames>
  <calcPr fullCalcOnLoad="1"/>
</workbook>
</file>

<file path=xl/sharedStrings.xml><?xml version="1.0" encoding="utf-8"?>
<sst xmlns="http://schemas.openxmlformats.org/spreadsheetml/2006/main" count="51" uniqueCount="51">
  <si>
    <t>Razem aktywa</t>
  </si>
  <si>
    <t>(zł)</t>
  </si>
  <si>
    <t>(%)</t>
  </si>
  <si>
    <t xml:space="preserve">   - na rachunkach przeliczeniowych</t>
  </si>
  <si>
    <t xml:space="preserve">   - na rachunku podstawowym</t>
  </si>
  <si>
    <t>I</t>
  </si>
  <si>
    <t>Portfel inwestycyjny</t>
  </si>
  <si>
    <t>II</t>
  </si>
  <si>
    <t>III</t>
  </si>
  <si>
    <t>Należności</t>
  </si>
  <si>
    <t>Środki pieniężne</t>
  </si>
  <si>
    <t>3</t>
  </si>
  <si>
    <t xml:space="preserve">   - na innych rachunkach w walutach obcych</t>
  </si>
  <si>
    <t>1</t>
  </si>
  <si>
    <t>2</t>
  </si>
  <si>
    <t>4</t>
  </si>
  <si>
    <t>5</t>
  </si>
  <si>
    <t>7</t>
  </si>
  <si>
    <t>8</t>
  </si>
  <si>
    <t>Certyfikaty inwestycyjne emitowane przez fundusze inwestycyjne zamknięte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</si>
  <si>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</si>
  <si>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t>Akcje spółek notowanych na rynku regulowanym na terytorium Rzeczypospolitej Polskiej oraz obligacje zamienne na akcje tych spółek, a także notowane na tym rynku prawa poboru i prawa do akcji</t>
  </si>
  <si>
    <t>9</t>
  </si>
  <si>
    <t>10</t>
  </si>
  <si>
    <t>Listy zastawne</t>
  </si>
  <si>
    <t>11</t>
  </si>
  <si>
    <t>12</t>
  </si>
  <si>
    <t xml:space="preserve">Aegon Otwarty Fundusz Emerytalny - miesięczna struktura aktywów </t>
  </si>
  <si>
    <t>Akcje spółek notowane na rynku regulowanym w państwach innych niż Rzeczpospolita Polska oraz obligacje zamienne na akcje tych spółek, a także notowane na tych rynkach prawa poboru i prawa do akcji</t>
  </si>
  <si>
    <r>
      <t xml:space="preserve">Obligacje i inne dłużne papiery wartościowe, dla których podmiotami zobowiązanymi do spełnienia świadczeń są spółki notowane na rynku regulowanym na terytorium Rzeczypospolitej Polskiej, inne niż papiery wartościowe, o których mowa w art. 141 pkt 21 i 22 ustawy z dnia 28 sierpnia 1997 r. </t>
    </r>
    <r>
      <rPr>
        <i/>
        <sz val="9"/>
        <rFont val="Arial"/>
        <family val="2"/>
      </rPr>
      <t>"o organizacji i funkcjonowaniu funduszy emerytalnych"</t>
    </r>
  </si>
  <si>
    <r>
      <t>Obligacje inne niż wymienione w art. 141 pkt 33 ustawy z dnia 28 sierpnia 1997 r.</t>
    </r>
    <r>
      <rPr>
        <i/>
        <sz val="9"/>
        <rFont val="Arial"/>
        <family val="2"/>
      </rPr>
      <t xml:space="preserve"> "o organizacji i funkcjonowaniu funduszy emerytalnych"</t>
    </r>
    <r>
      <rPr>
        <sz val="9"/>
        <rFont val="Arial"/>
        <family val="2"/>
      </rPr>
      <t>, bankowe papiery wartościowe lub listy zastawne, emitowane przez Bank Gospodarstwa Krajowego.</t>
    </r>
  </si>
  <si>
    <r>
      <t>Depozyty denominowane w walutach państw, o których mowa w art. 141 ust. 4 ustawy z dnia 28 sierpnia 1997 r.</t>
    </r>
    <r>
      <rPr>
        <i/>
        <sz val="9"/>
        <rFont val="Arial"/>
        <family val="2"/>
      </rPr>
      <t xml:space="preserve"> "o organizacji i funkcjonowaniu funduszy emerytalnych",</t>
    </r>
    <r>
      <rPr>
        <sz val="9"/>
        <rFont val="Arial"/>
        <family val="2"/>
      </rPr>
      <t xml:space="preserve"> w bankach lub instytucjach kredytowych, mających siedzibę 
i 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 organizacji i funkcjonowaniu funduszy emerytalnych"</t>
    </r>
  </si>
  <si>
    <r>
      <t xml:space="preserve">Depozyty bankowe w walucie polskiej w bankach lub instytucjach kredytowych, mających siedzibę i 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 organizacji 
i funkcjonowaniu funduszy emerytalnych"</t>
    </r>
  </si>
  <si>
    <t>Obligacje przychodowe, o których mowa w ustawie z dnia 29 czerwca 1995 r. 
o obligacjach (Dz. U. z 2001 r. Nr 120, poz. 1300, z późn. zm.)</t>
  </si>
  <si>
    <t>Inne niż będące przedmiotem oferty publicznej na terytorium Rzeczypospolitej Polskiej obligacje i inne dłużne papiery wartościowe, emitowane przez mające siedzibę na terytorium Rzeczypospolitej Polskiej podmioty inne niż jednostki samorządu terytorialnego lub ich związki, które zostały zabezpieczone 
w wysokości odpowiadającej wartości nominalnej i ewentualnemu oprocentowaniu</t>
  </si>
  <si>
    <t>Art.. Ust</t>
  </si>
  <si>
    <t>141.1.5</t>
  </si>
  <si>
    <t>141.1.6</t>
  </si>
  <si>
    <t>141.1.7</t>
  </si>
  <si>
    <t>141.1.8</t>
  </si>
  <si>
    <t>141.1.9</t>
  </si>
  <si>
    <t>141.1.11</t>
  </si>
  <si>
    <t>141.1.19</t>
  </si>
  <si>
    <t>141.1.21</t>
  </si>
  <si>
    <t>141.1.22</t>
  </si>
  <si>
    <t>141.1.25</t>
  </si>
  <si>
    <t>141.1.29</t>
  </si>
  <si>
    <t>141.1.34</t>
  </si>
  <si>
    <t>Akcje, prawa poboru i prawa do akcji, będące przedmiotem oferty publicznej na
terytorium Rzeczypospolitej Polskiej</t>
  </si>
  <si>
    <t>6</t>
  </si>
  <si>
    <t>Wycena na dzień: 30 czerwca 2020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</si>
</sst>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000000"/>
    <numFmt numFmtId="167" formatCode="0.0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44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55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6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thick">
        <color indexed="22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ck">
        <color indexed="9"/>
      </left>
      <right style="thin">
        <color indexed="22"/>
      </right>
      <top style="thick">
        <color indexed="22"/>
      </top>
      <bottom style="thick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6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top"/>
    </xf>
    <xf numFmtId="4" fontId="3" fillId="0" borderId="11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4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wrapText="1"/>
    </xf>
    <xf numFmtId="4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1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33" borderId="16" xfId="0" applyFont="1" applyFill="1" applyBorder="1" applyAlignment="1">
      <alignment/>
    </xf>
    <xf numFmtId="49" fontId="4" fillId="0" borderId="17" xfId="0" applyNumberFormat="1" applyFont="1" applyBorder="1" applyAlignment="1">
      <alignment horizontal="right" vertical="top"/>
    </xf>
    <xf numFmtId="0" fontId="3" fillId="0" borderId="18" xfId="0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0" fontId="4" fillId="34" borderId="19" xfId="0" applyFont="1" applyFill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2" fontId="4" fillId="0" borderId="20" xfId="0" applyNumberFormat="1" applyFont="1" applyBorder="1" applyAlignment="1">
      <alignment vertical="center"/>
    </xf>
    <xf numFmtId="0" fontId="4" fillId="33" borderId="21" xfId="0" applyFont="1" applyFill="1" applyBorder="1" applyAlignment="1">
      <alignment/>
    </xf>
    <xf numFmtId="0" fontId="3" fillId="0" borderId="11" xfId="0" applyFont="1" applyBorder="1" applyAlignment="1">
      <alignment vertical="top" wrapText="1"/>
    </xf>
    <xf numFmtId="0" fontId="4" fillId="33" borderId="22" xfId="0" applyFont="1" applyFill="1" applyBorder="1" applyAlignment="1">
      <alignment/>
    </xf>
    <xf numFmtId="4" fontId="4" fillId="0" borderId="2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right" vertical="top"/>
    </xf>
    <xf numFmtId="0" fontId="4" fillId="33" borderId="23" xfId="0" applyFont="1" applyFill="1" applyBorder="1" applyAlignment="1">
      <alignment/>
    </xf>
    <xf numFmtId="49" fontId="4" fillId="0" borderId="12" xfId="0" applyNumberFormat="1" applyFont="1" applyBorder="1" applyAlignment="1">
      <alignment horizontal="right" vertical="top"/>
    </xf>
    <xf numFmtId="0" fontId="4" fillId="33" borderId="24" xfId="0" applyFont="1" applyFill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right" vertical="center"/>
    </xf>
    <xf numFmtId="0" fontId="4" fillId="34" borderId="25" xfId="0" applyFont="1" applyFill="1" applyBorder="1" applyAlignment="1">
      <alignment/>
    </xf>
    <xf numFmtId="49" fontId="4" fillId="34" borderId="26" xfId="0" applyNumberFormat="1" applyFont="1" applyFill="1" applyBorder="1" applyAlignment="1">
      <alignment horizontal="right" vertical="top"/>
    </xf>
    <xf numFmtId="49" fontId="3" fillId="34" borderId="26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horizontal="right"/>
    </xf>
    <xf numFmtId="2" fontId="3" fillId="34" borderId="26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49" fontId="4" fillId="0" borderId="15" xfId="0" applyNumberFormat="1" applyFont="1" applyBorder="1" applyAlignment="1">
      <alignment horizontal="right" vertical="top"/>
    </xf>
    <xf numFmtId="49" fontId="3" fillId="0" borderId="15" xfId="0" applyNumberFormat="1" applyFont="1" applyBorder="1" applyAlignment="1">
      <alignment wrapText="1"/>
    </xf>
    <xf numFmtId="2" fontId="3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27" xfId="0" applyFont="1" applyBorder="1" applyAlignment="1">
      <alignment/>
    </xf>
    <xf numFmtId="49" fontId="4" fillId="0" borderId="27" xfId="0" applyNumberFormat="1" applyFont="1" applyBorder="1" applyAlignment="1">
      <alignment horizontal="right" vertical="top"/>
    </xf>
    <xf numFmtId="49" fontId="3" fillId="0" borderId="27" xfId="0" applyNumberFormat="1" applyFont="1" applyBorder="1" applyAlignment="1">
      <alignment wrapText="1"/>
    </xf>
    <xf numFmtId="4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4" fillId="33" borderId="28" xfId="0" applyFont="1" applyFill="1" applyBorder="1" applyAlignment="1">
      <alignment vertical="center"/>
    </xf>
    <xf numFmtId="3" fontId="3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49" fontId="3" fillId="35" borderId="15" xfId="0" applyNumberFormat="1" applyFont="1" applyFill="1" applyBorder="1" applyAlignment="1">
      <alignment horizontal="center"/>
    </xf>
    <xf numFmtId="49" fontId="43" fillId="35" borderId="15" xfId="0" applyNumberFormat="1" applyFont="1" applyFill="1" applyBorder="1" applyAlignment="1">
      <alignment horizontal="center" vertical="center"/>
    </xf>
    <xf numFmtId="49" fontId="43" fillId="35" borderId="15" xfId="0" applyNumberFormat="1" applyFont="1" applyFill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49" fontId="4" fillId="33" borderId="30" xfId="0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49" fontId="4" fillId="0" borderId="35" xfId="0" applyNumberFormat="1" applyFont="1" applyBorder="1" applyAlignment="1">
      <alignment horizontal="left" vertical="center" wrapText="1" indent="1"/>
    </xf>
    <xf numFmtId="0" fontId="3" fillId="0" borderId="36" xfId="0" applyFont="1" applyBorder="1" applyAlignment="1">
      <alignment horizontal="left" vertical="center" indent="1"/>
    </xf>
    <xf numFmtId="49" fontId="4" fillId="0" borderId="37" xfId="0" applyNumberFormat="1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inden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ysk\AEGON\!backup\Raporty%20Miesieczne\20150130\raport%20miesi&#281;czny%202015013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tMiesięczny"/>
      <sheetName val="PF01"/>
      <sheetName val="PF02"/>
      <sheetName val="PF03"/>
      <sheetName val="PF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4"/>
  <sheetViews>
    <sheetView tabSelected="1" zoomScale="90" zoomScaleNormal="90" zoomScalePageLayoutView="0" workbookViewId="0" topLeftCell="A1">
      <selection activeCell="J9" sqref="J9"/>
    </sheetView>
  </sheetViews>
  <sheetFormatPr defaultColWidth="9.00390625" defaultRowHeight="12.75"/>
  <cols>
    <col min="1" max="1" width="2.75390625" style="43" bestFit="1" customWidth="1"/>
    <col min="2" max="2" width="4.125" style="44" bestFit="1" customWidth="1"/>
    <col min="3" max="3" width="63.75390625" style="45" customWidth="1"/>
    <col min="4" max="4" width="17.00390625" style="16" bestFit="1" customWidth="1"/>
    <col min="5" max="5" width="13.00390625" style="46" customWidth="1"/>
    <col min="6" max="6" width="14.375" style="46" hidden="1" customWidth="1"/>
    <col min="7" max="7" width="18.25390625" style="15" hidden="1" customWidth="1"/>
    <col min="8" max="8" width="16.375" style="54" customWidth="1"/>
    <col min="9" max="9" width="9.125" style="17" customWidth="1"/>
    <col min="10" max="10" width="19.25390625" style="17" customWidth="1"/>
    <col min="11" max="11" width="16.625" style="17" customWidth="1"/>
    <col min="12" max="12" width="9.875" style="17" bestFit="1" customWidth="1"/>
    <col min="13" max="16384" width="9.125" style="17" customWidth="1"/>
  </cols>
  <sheetData>
    <row r="2" spans="1:6" ht="12">
      <c r="A2" s="10"/>
      <c r="B2" s="11"/>
      <c r="C2" s="12"/>
      <c r="D2" s="13"/>
      <c r="E2" s="14"/>
      <c r="F2" s="14"/>
    </row>
    <row r="3" spans="1:8" s="20" customFormat="1" ht="15" customHeight="1">
      <c r="A3" s="62" t="s">
        <v>27</v>
      </c>
      <c r="B3" s="63"/>
      <c r="C3" s="63"/>
      <c r="D3" s="63"/>
      <c r="E3" s="64"/>
      <c r="F3" s="46"/>
      <c r="G3" s="18"/>
      <c r="H3" s="55"/>
    </row>
    <row r="4" spans="1:5" ht="15" customHeight="1" thickBot="1">
      <c r="A4" s="65" t="s">
        <v>50</v>
      </c>
      <c r="B4" s="66"/>
      <c r="C4" s="66"/>
      <c r="D4" s="66"/>
      <c r="E4" s="67"/>
    </row>
    <row r="5" spans="1:10" ht="13.5" thickBot="1" thickTop="1">
      <c r="A5" s="21"/>
      <c r="B5" s="22"/>
      <c r="C5" s="23"/>
      <c r="D5" s="59" t="s">
        <v>1</v>
      </c>
      <c r="E5" s="24" t="s">
        <v>2</v>
      </c>
      <c r="G5" s="56"/>
      <c r="J5" s="16"/>
    </row>
    <row r="6" spans="1:10" s="20" customFormat="1" ht="16.5" customHeight="1" thickBot="1" thickTop="1">
      <c r="A6" s="25" t="s">
        <v>5</v>
      </c>
      <c r="B6" s="70" t="s">
        <v>6</v>
      </c>
      <c r="C6" s="71"/>
      <c r="D6" s="26">
        <f>SUM(D7:D18)</f>
        <v>11560948958.839993</v>
      </c>
      <c r="E6" s="27">
        <f>ROUND(D6/D25*100,2)</f>
        <v>99.83</v>
      </c>
      <c r="F6" s="46"/>
      <c r="G6" s="57" t="s">
        <v>35</v>
      </c>
      <c r="H6" s="55"/>
      <c r="J6" s="19"/>
    </row>
    <row r="7" spans="1:10" ht="66" customHeight="1" thickTop="1">
      <c r="A7" s="28"/>
      <c r="B7" s="1" t="s">
        <v>13</v>
      </c>
      <c r="C7" s="29" t="s">
        <v>32</v>
      </c>
      <c r="D7" s="2">
        <v>455973642.12</v>
      </c>
      <c r="E7" s="3">
        <f aca="true" t="shared" si="0" ref="E7:E18">ROUND(D7/$D$25*100,2)</f>
        <v>3.94</v>
      </c>
      <c r="G7" s="58" t="s">
        <v>36</v>
      </c>
      <c r="J7" s="19"/>
    </row>
    <row r="8" spans="1:11" ht="90.75" customHeight="1">
      <c r="A8" s="28"/>
      <c r="B8" s="1" t="s">
        <v>14</v>
      </c>
      <c r="C8" s="29" t="s">
        <v>31</v>
      </c>
      <c r="D8" s="2">
        <v>35728.56</v>
      </c>
      <c r="E8" s="3">
        <f t="shared" si="0"/>
        <v>0</v>
      </c>
      <c r="G8" s="58" t="s">
        <v>37</v>
      </c>
      <c r="J8" s="19"/>
      <c r="K8" s="16"/>
    </row>
    <row r="9" spans="1:10" ht="40.5" customHeight="1">
      <c r="A9" s="28"/>
      <c r="B9" s="1" t="s">
        <v>11</v>
      </c>
      <c r="C9" s="29" t="s">
        <v>21</v>
      </c>
      <c r="D9" s="2">
        <v>8537359559.199994</v>
      </c>
      <c r="E9" s="3">
        <f t="shared" si="0"/>
        <v>73.72</v>
      </c>
      <c r="G9" s="58" t="s">
        <v>38</v>
      </c>
      <c r="J9" s="19"/>
    </row>
    <row r="10" spans="1:10" ht="27.75" customHeight="1">
      <c r="A10" s="28"/>
      <c r="B10" s="1" t="s">
        <v>15</v>
      </c>
      <c r="C10" s="29" t="s">
        <v>48</v>
      </c>
      <c r="D10" s="2">
        <v>4500</v>
      </c>
      <c r="E10" s="3">
        <f t="shared" si="0"/>
        <v>0</v>
      </c>
      <c r="G10" s="58" t="s">
        <v>39</v>
      </c>
      <c r="J10" s="19"/>
    </row>
    <row r="11" spans="1:10" ht="42" customHeight="1">
      <c r="A11" s="28"/>
      <c r="B11" s="1" t="s">
        <v>16</v>
      </c>
      <c r="C11" s="29" t="s">
        <v>28</v>
      </c>
      <c r="D11" s="2">
        <v>878500781.0400002</v>
      </c>
      <c r="E11" s="3">
        <f t="shared" si="0"/>
        <v>7.59</v>
      </c>
      <c r="G11" s="58" t="s">
        <v>40</v>
      </c>
      <c r="J11" s="19"/>
    </row>
    <row r="12" spans="1:10" ht="17.25" customHeight="1">
      <c r="A12" s="30"/>
      <c r="B12" s="1" t="s">
        <v>49</v>
      </c>
      <c r="C12" s="29" t="s">
        <v>19</v>
      </c>
      <c r="D12" s="2">
        <v>389220.78</v>
      </c>
      <c r="E12" s="3">
        <f t="shared" si="0"/>
        <v>0</v>
      </c>
      <c r="G12" s="58" t="s">
        <v>41</v>
      </c>
      <c r="J12" s="19"/>
    </row>
    <row r="13" spans="1:10" ht="28.5" customHeight="1">
      <c r="A13" s="30"/>
      <c r="B13" s="1" t="s">
        <v>17</v>
      </c>
      <c r="C13" s="29" t="s">
        <v>33</v>
      </c>
      <c r="D13" s="2">
        <v>10019686.88</v>
      </c>
      <c r="E13" s="3">
        <f t="shared" si="0"/>
        <v>0.09</v>
      </c>
      <c r="G13" s="58" t="s">
        <v>42</v>
      </c>
      <c r="J13" s="19"/>
    </row>
    <row r="14" spans="1:10" ht="55.5" customHeight="1">
      <c r="A14" s="30"/>
      <c r="B14" s="1" t="s">
        <v>18</v>
      </c>
      <c r="C14" s="29" t="s">
        <v>20</v>
      </c>
      <c r="D14" s="2">
        <v>24136249.16</v>
      </c>
      <c r="E14" s="3">
        <f t="shared" si="0"/>
        <v>0.21</v>
      </c>
      <c r="G14" s="58" t="s">
        <v>43</v>
      </c>
      <c r="J14" s="19"/>
    </row>
    <row r="15" spans="1:10" ht="78" customHeight="1">
      <c r="A15" s="30"/>
      <c r="B15" s="1" t="s">
        <v>22</v>
      </c>
      <c r="C15" s="29" t="s">
        <v>34</v>
      </c>
      <c r="D15" s="2">
        <v>866344719.72</v>
      </c>
      <c r="E15" s="3">
        <f t="shared" si="0"/>
        <v>7.48</v>
      </c>
      <c r="G15" s="58" t="s">
        <v>44</v>
      </c>
      <c r="J15" s="19"/>
    </row>
    <row r="16" spans="1:10" ht="66" customHeight="1">
      <c r="A16" s="30"/>
      <c r="B16" s="1" t="s">
        <v>23</v>
      </c>
      <c r="C16" s="29" t="s">
        <v>29</v>
      </c>
      <c r="D16" s="2">
        <v>412475643.51000005</v>
      </c>
      <c r="E16" s="3">
        <f t="shared" si="0"/>
        <v>3.56</v>
      </c>
      <c r="G16" s="58" t="s">
        <v>45</v>
      </c>
      <c r="J16" s="19"/>
    </row>
    <row r="17" spans="1:10" ht="18" customHeight="1">
      <c r="A17" s="30"/>
      <c r="B17" s="1" t="s">
        <v>25</v>
      </c>
      <c r="C17" s="29" t="s">
        <v>24</v>
      </c>
      <c r="D17" s="2">
        <v>315093131.63000005</v>
      </c>
      <c r="E17" s="3">
        <f t="shared" si="0"/>
        <v>2.72</v>
      </c>
      <c r="G17" s="58" t="s">
        <v>46</v>
      </c>
      <c r="J17" s="19"/>
    </row>
    <row r="18" spans="1:11" ht="52.5" customHeight="1" thickBot="1">
      <c r="A18" s="30"/>
      <c r="B18" s="1" t="s">
        <v>26</v>
      </c>
      <c r="C18" s="29" t="s">
        <v>30</v>
      </c>
      <c r="D18" s="2">
        <v>60616096.24</v>
      </c>
      <c r="E18" s="3">
        <f t="shared" si="0"/>
        <v>0.52</v>
      </c>
      <c r="G18" s="58" t="s">
        <v>47</v>
      </c>
      <c r="J18" s="19"/>
      <c r="K18" s="16"/>
    </row>
    <row r="19" spans="1:11" s="20" customFormat="1" ht="16.5" customHeight="1" thickBot="1" thickTop="1">
      <c r="A19" s="25" t="s">
        <v>7</v>
      </c>
      <c r="B19" s="70" t="s">
        <v>10</v>
      </c>
      <c r="C19" s="71"/>
      <c r="D19" s="31">
        <f>D20+D21+D22</f>
        <v>5844245.609999999</v>
      </c>
      <c r="E19" s="27">
        <f>D19/$D$25*100</f>
        <v>0.05046449275567017</v>
      </c>
      <c r="F19" s="46"/>
      <c r="G19" s="18"/>
      <c r="H19" s="54"/>
      <c r="J19" s="19"/>
      <c r="K19" s="19"/>
    </row>
    <row r="20" spans="1:11" ht="12.75" customHeight="1" thickTop="1">
      <c r="A20" s="30"/>
      <c r="B20" s="32"/>
      <c r="C20" s="4" t="s">
        <v>4</v>
      </c>
      <c r="D20" s="5">
        <v>0</v>
      </c>
      <c r="E20" s="6">
        <f>ROUND(D20/$D$25*100,2)</f>
        <v>0</v>
      </c>
      <c r="J20" s="19"/>
      <c r="K20" s="16"/>
    </row>
    <row r="21" spans="1:12" ht="12.75" customHeight="1">
      <c r="A21" s="33"/>
      <c r="B21" s="34"/>
      <c r="C21" s="7" t="s">
        <v>3</v>
      </c>
      <c r="D21" s="2">
        <v>5844245.609999999</v>
      </c>
      <c r="E21" s="2">
        <f>ROUND(D21/$D$25*100,2)</f>
        <v>0.05</v>
      </c>
      <c r="H21" s="55"/>
      <c r="J21" s="19"/>
      <c r="K21" s="16"/>
      <c r="L21" s="16"/>
    </row>
    <row r="22" spans="1:10" ht="12.75" customHeight="1" thickBot="1">
      <c r="A22" s="35"/>
      <c r="B22" s="36"/>
      <c r="C22" s="7" t="s">
        <v>12</v>
      </c>
      <c r="D22" s="8">
        <v>0</v>
      </c>
      <c r="E22" s="9">
        <f>ROUND(D22/$D$25*100,2)</f>
        <v>0</v>
      </c>
      <c r="H22" s="55"/>
      <c r="J22" s="19"/>
    </row>
    <row r="23" spans="1:10" s="20" customFormat="1" ht="16.5" customHeight="1" thickBot="1" thickTop="1">
      <c r="A23" s="25" t="s">
        <v>8</v>
      </c>
      <c r="B23" s="68" t="s">
        <v>9</v>
      </c>
      <c r="C23" s="69"/>
      <c r="D23" s="37">
        <v>14113074.14</v>
      </c>
      <c r="E23" s="27">
        <f>ROUND((D23/$D$25)*100,4)</f>
        <v>0.1219</v>
      </c>
      <c r="F23" s="46"/>
      <c r="G23" s="18"/>
      <c r="H23" s="54"/>
      <c r="J23" s="19"/>
    </row>
    <row r="24" spans="1:10" ht="5.25" customHeight="1" thickBot="1" thickTop="1">
      <c r="A24" s="38"/>
      <c r="B24" s="39"/>
      <c r="C24" s="40"/>
      <c r="D24" s="41"/>
      <c r="E24" s="42"/>
      <c r="F24" s="15"/>
      <c r="J24" s="19"/>
    </row>
    <row r="25" spans="1:10" s="20" customFormat="1" ht="18" customHeight="1" thickBot="1" thickTop="1">
      <c r="A25" s="53"/>
      <c r="B25" s="60" t="s">
        <v>0</v>
      </c>
      <c r="C25" s="61"/>
      <c r="D25" s="31">
        <f>D23+D6+D19</f>
        <v>11580906278.589993</v>
      </c>
      <c r="E25" s="26">
        <f>E23+E6+E19</f>
        <v>100.00236449275566</v>
      </c>
      <c r="F25" s="18"/>
      <c r="G25" s="18"/>
      <c r="H25" s="54"/>
      <c r="J25" s="19"/>
    </row>
    <row r="26" spans="1:10" ht="12.75" thickTop="1">
      <c r="A26" s="48"/>
      <c r="B26" s="49"/>
      <c r="C26" s="50"/>
      <c r="D26" s="51"/>
      <c r="E26" s="52"/>
      <c r="F26" s="52"/>
      <c r="J26" s="19"/>
    </row>
    <row r="27" ht="12">
      <c r="J27" s="19"/>
    </row>
    <row r="28" ht="12">
      <c r="J28" s="19"/>
    </row>
    <row r="29" ht="12">
      <c r="J29" s="19"/>
    </row>
    <row r="34" ht="12">
      <c r="D34" s="47"/>
    </row>
  </sheetData>
  <sheetProtection/>
  <mergeCells count="6">
    <mergeCell ref="B25:C25"/>
    <mergeCell ref="A3:E3"/>
    <mergeCell ref="A4:E4"/>
    <mergeCell ref="B23:C23"/>
    <mergeCell ref="B6:C6"/>
    <mergeCell ref="B19:C19"/>
  </mergeCells>
  <printOptions/>
  <pageMargins left="0.82" right="0.75" top="0.5" bottom="0.76" header="0.36" footer="0.5"/>
  <pageSetup fitToHeight="1" fitToWidth="1" horizontalDpi="1200" verticalDpi="1200" orientation="portrait" paperSize="9" scale="85" r:id="rId1"/>
  <headerFooter alignWithMargins="0">
    <oddFooter>&amp;C&amp;D</oddFooter>
  </headerFooter>
  <ignoredErrors>
    <ignoredError sqref="E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dkordas</dc:creator>
  <cp:keywords/>
  <dc:description/>
  <cp:lastModifiedBy>Kordas, Dawid</cp:lastModifiedBy>
  <cp:lastPrinted>2020-02-05T07:41:45Z</cp:lastPrinted>
  <dcterms:created xsi:type="dcterms:W3CDTF">1999-06-07T12:42:01Z</dcterms:created>
  <dcterms:modified xsi:type="dcterms:W3CDTF">2020-07-03T08:30:20Z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egonGREENmodCATEGORY">
    <vt:lpwstr>C2-Internal</vt:lpwstr>
  </property>
  <property fmtid="{D5CDD505-2E9C-101B-9397-08002B2CF9AE}" pid="3" name="AegonGREENmodClassifiedBy">
    <vt:lpwstr>UxC4dwLulzfINJ8nQH+xvX5LNGipWa4BRSZhPgxsCvkGMLLT+s1VXXbPgiafmE9gCJPmmxuZI7BU/bir3lK3sziIX627Fj8+f3zqJDSWkJI=</vt:lpwstr>
  </property>
  <property fmtid="{D5CDD505-2E9C-101B-9397-08002B2CF9AE}" pid="4" name="AegonGREENmodClassificationDate">
    <vt:lpwstr>2020-04-03T15:04:29.3578193+02:00</vt:lpwstr>
  </property>
  <property fmtid="{D5CDD505-2E9C-101B-9397-08002B2CF9AE}" pid="5" name="AegonGREENmodClassifiedBySID">
    <vt:lpwstr>UxC4dwLulzfINJ8nQH+xvX5LNGipWa4BRSZhPgxsCvlz2k6FPI5HVtXBMOAb0Gx8akC6LXg/yIXGLuBlbnWC703au+C/5y4sCAjfiwX50/7nn3WQFPZ8kLf70pvGXGg4</vt:lpwstr>
  </property>
  <property fmtid="{D5CDD505-2E9C-101B-9397-08002B2CF9AE}" pid="6" name="AegonGREENmodGRNItemId">
    <vt:lpwstr>GRN-cb952f7d-767e-4e0d-a6da-68921793eeb5</vt:lpwstr>
  </property>
  <property fmtid="{D5CDD505-2E9C-101B-9397-08002B2CF9AE}" pid="7" name="AegonGREENmodHash">
    <vt:lpwstr>Pam3hcZAuNX3REnHw6N2Sh774nZ0fmflwH40HeHiEig=</vt:lpwstr>
  </property>
  <property fmtid="{D5CDD505-2E9C-101B-9397-08002B2CF9AE}" pid="8" name="AegonGREENmodRefresh">
    <vt:lpwstr>False</vt:lpwstr>
  </property>
</Properties>
</file>