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'RptMiesięczny'!$A$3:$E$25</definedName>
  </definedNames>
  <calcPr fullCalcOnLoad="1"/>
</workbook>
</file>

<file path=xl/sharedStrings.xml><?xml version="1.0" encoding="utf-8"?>
<sst xmlns="http://schemas.openxmlformats.org/spreadsheetml/2006/main" count="40" uniqueCount="40">
  <si>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</si>
  <si>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</si>
  <si>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</si>
  <si>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</si>
  <si>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</si>
  <si>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</si>
  <si>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</si>
  <si>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</si>
  <si>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</si>
  <si>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</si>
  <si>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</si>
  <si>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 xml:space="preserve">   - na innych rachunkach w walutach obcych</t>
  </si>
  <si>
    <t>1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</si>
  <si>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</si>
  <si>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</si>
  <si>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</si>
  <si>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Listy zastawne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</si>
  <si>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</si>
  <si>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</si>
  <si>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</si>
  <si>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</si>
  <si>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</si>
  <si>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</si>
  <si>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</si>
  <si>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</si>
  <si>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t>Art.. Ust</t>
  </si>
  <si>
    <t>141.1.5</t>
  </si>
  <si>
    <t>141.1.6</t>
  </si>
  <si>
    <t>141.1.7</t>
  </si>
  <si>
    <t>141.1.8</t>
  </si>
  <si>
    <t>141.1.9</t>
  </si>
  <si>
    <t>141.1.11</t>
  </si>
  <si>
    <t>141.1.19</t>
  </si>
  <si>
    <t>141.1.21</t>
  </si>
  <si>
    <t>141.1.22</t>
  </si>
  <si>
    <t>141.1.25</t>
  </si>
  <si>
    <t>141.1.29</t>
  </si>
  <si>
    <t>141.1.34</t>
  </si>
  <si>
    <t>Akcje, prawa poboru i prawa do akcji, będące przedmiotem oferty publicznej na
terytorium Rzeczypospolitej Polskiej</t>
  </si>
  <si>
    <t>Wycena na dzień: 29 stycznia 2021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</si>
</sst>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00000"/>
    <numFmt numFmtId="167" formatCode="0.0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4" fillId="34" borderId="18" xfId="0" applyFont="1" applyFill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2" fontId="4" fillId="0" borderId="19" xfId="0" applyNumberFormat="1" applyFont="1" applyBorder="1" applyAlignment="1">
      <alignment vertical="center"/>
    </xf>
    <xf numFmtId="0" fontId="4" fillId="33" borderId="20" xfId="0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4" fillId="33" borderId="21" xfId="0" applyFont="1" applyFill="1" applyBorder="1" applyAlignment="1">
      <alignment/>
    </xf>
    <xf numFmtId="4" fontId="4" fillId="0" borderId="19" xfId="0" applyNumberFormat="1" applyFont="1" applyFill="1" applyBorder="1" applyAlignment="1">
      <alignment vertical="center"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4" fontId="4" fillId="0" borderId="19" xfId="0" applyNumberFormat="1" applyFont="1" applyFill="1" applyBorder="1" applyAlignment="1">
      <alignment horizontal="right" vertical="center"/>
    </xf>
    <xf numFmtId="0" fontId="4" fillId="34" borderId="24" xfId="0" applyFont="1" applyFill="1" applyBorder="1" applyAlignment="1">
      <alignment/>
    </xf>
    <xf numFmtId="49" fontId="3" fillId="34" borderId="25" xfId="0" applyNumberFormat="1" applyFont="1" applyFill="1" applyBorder="1" applyAlignment="1">
      <alignment wrapText="1"/>
    </xf>
    <xf numFmtId="4" fontId="3" fillId="0" borderId="25" xfId="0" applyNumberFormat="1" applyFont="1" applyFill="1" applyBorder="1" applyAlignment="1">
      <alignment horizontal="right"/>
    </xf>
    <xf numFmtId="2" fontId="3" fillId="34" borderId="25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6" xfId="0" applyFont="1" applyBorder="1" applyAlignment="1">
      <alignment/>
    </xf>
    <xf numFmtId="49" fontId="3" fillId="0" borderId="26" xfId="0" applyNumberFormat="1" applyFont="1" applyBorder="1" applyAlignment="1">
      <alignment wrapText="1"/>
    </xf>
    <xf numFmtId="4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4" fillId="33" borderId="27" xfId="0" applyFont="1" applyFill="1" applyBorder="1" applyAlignment="1">
      <alignment vertical="center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49" fontId="3" fillId="35" borderId="15" xfId="0" applyNumberFormat="1" applyFont="1" applyFill="1" applyBorder="1" applyAlignment="1">
      <alignment horizontal="center"/>
    </xf>
    <xf numFmtId="49" fontId="43" fillId="35" borderId="15" xfId="0" applyNumberFormat="1" applyFont="1" applyFill="1" applyBorder="1" applyAlignment="1">
      <alignment horizontal="center" vertical="center"/>
    </xf>
    <xf numFmtId="49" fontId="43" fillId="35" borderId="15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right" vertical="top"/>
    </xf>
    <xf numFmtId="0" fontId="4" fillId="0" borderId="28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right" vertical="top"/>
    </xf>
    <xf numFmtId="0" fontId="4" fillId="34" borderId="25" xfId="0" applyNumberFormat="1" applyFont="1" applyFill="1" applyBorder="1" applyAlignment="1">
      <alignment horizontal="right" vertical="top"/>
    </xf>
    <xf numFmtId="0" fontId="4" fillId="0" borderId="26" xfId="0" applyNumberFormat="1" applyFont="1" applyBorder="1" applyAlignment="1">
      <alignment horizontal="right" vertical="top"/>
    </xf>
    <xf numFmtId="0" fontId="4" fillId="0" borderId="15" xfId="0" applyNumberFormat="1" applyFont="1" applyBorder="1" applyAlignment="1">
      <alignment horizontal="right" vertical="top"/>
    </xf>
    <xf numFmtId="49" fontId="4" fillId="0" borderId="29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inden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2.75"/>
  <cols>
    <col min="1" max="1" width="2.75390625" style="36" bestFit="1" customWidth="1"/>
    <col min="2" max="2" width="4.375" style="59" bestFit="1" customWidth="1"/>
    <col min="3" max="3" width="63.75390625" style="37" customWidth="1"/>
    <col min="4" max="4" width="17.00390625" style="14" bestFit="1" customWidth="1"/>
    <col min="5" max="5" width="13.00390625" style="38" customWidth="1"/>
    <col min="6" max="6" width="4.625" style="38" hidden="1" customWidth="1"/>
    <col min="7" max="7" width="10.375" style="13" hidden="1" customWidth="1"/>
    <col min="8" max="8" width="16.375" style="45" customWidth="1"/>
    <col min="9" max="9" width="9.125" style="15" customWidth="1"/>
    <col min="10" max="10" width="19.25390625" style="15" customWidth="1"/>
    <col min="11" max="11" width="16.625" style="15" customWidth="1"/>
    <col min="12" max="12" width="9.875" style="15" bestFit="1" customWidth="1"/>
    <col min="13" max="16384" width="9.125" style="15" customWidth="1"/>
  </cols>
  <sheetData>
    <row r="2" spans="1:6" ht="12">
      <c r="A2" s="9"/>
      <c r="B2" s="51"/>
      <c r="C2" s="10"/>
      <c r="D2" s="11"/>
      <c r="E2" s="12"/>
      <c r="F2" s="12"/>
    </row>
    <row r="3" spans="1:8" s="18" customFormat="1" ht="15" customHeight="1">
      <c r="A3" s="62" t="s">
        <v>17</v>
      </c>
      <c r="B3" s="63"/>
      <c r="C3" s="63"/>
      <c r="D3" s="63"/>
      <c r="E3" s="64"/>
      <c r="F3" s="38"/>
      <c r="G3" s="16"/>
      <c r="H3" s="46"/>
    </row>
    <row r="4" spans="1:5" ht="15" customHeight="1" thickBot="1">
      <c r="A4" s="65" t="s">
        <v>39</v>
      </c>
      <c r="B4" s="66"/>
      <c r="C4" s="66"/>
      <c r="D4" s="66"/>
      <c r="E4" s="67"/>
    </row>
    <row r="5" spans="1:10" ht="13.5" thickBot="1" thickTop="1">
      <c r="A5" s="19"/>
      <c r="B5" s="52"/>
      <c r="C5" s="20"/>
      <c r="D5" s="50" t="s">
        <v>1</v>
      </c>
      <c r="E5" s="21" t="s">
        <v>2</v>
      </c>
      <c r="G5" s="47"/>
      <c r="J5" s="14"/>
    </row>
    <row r="6" spans="1:10" s="18" customFormat="1" ht="16.5" customHeight="1" thickBot="1" thickTop="1">
      <c r="A6" s="22" t="s">
        <v>5</v>
      </c>
      <c r="B6" s="70" t="s">
        <v>6</v>
      </c>
      <c r="C6" s="71"/>
      <c r="D6" s="23">
        <f>SUM(D7:D18)</f>
        <v>12745572532.850004</v>
      </c>
      <c r="E6" s="24">
        <f>ROUND(D6/D25*100,2)</f>
        <v>97.91</v>
      </c>
      <c r="F6" s="38"/>
      <c r="G6" s="48" t="s">
        <v>25</v>
      </c>
      <c r="H6" s="46"/>
      <c r="J6" s="17"/>
    </row>
    <row r="7" spans="1:10" ht="66" customHeight="1" thickTop="1">
      <c r="A7" s="25"/>
      <c r="B7" s="53" t="s">
        <v>12</v>
      </c>
      <c r="C7" s="26" t="s">
        <v>22</v>
      </c>
      <c r="D7" s="1">
        <v>260000000</v>
      </c>
      <c r="E7" s="2">
        <f aca="true" t="shared" si="0" ref="E7:E18">ROUND(D7/$D$25*100,2)</f>
        <v>2</v>
      </c>
      <c r="G7" s="49" t="s">
        <v>26</v>
      </c>
      <c r="J7" s="17"/>
    </row>
    <row r="8" spans="1:11" ht="90.75" customHeight="1">
      <c r="A8" s="25"/>
      <c r="B8" s="53">
        <f>B7+1</f>
        <v>2</v>
      </c>
      <c r="C8" s="26" t="s">
        <v>21</v>
      </c>
      <c r="D8" s="1">
        <v>133919.9</v>
      </c>
      <c r="E8" s="2">
        <f t="shared" si="0"/>
        <v>0</v>
      </c>
      <c r="G8" s="49" t="s">
        <v>27</v>
      </c>
      <c r="J8" s="17"/>
      <c r="K8" s="14"/>
    </row>
    <row r="9" spans="1:10" ht="40.5" customHeight="1">
      <c r="A9" s="25"/>
      <c r="B9" s="53">
        <f aca="true" t="shared" si="1" ref="B9:B18">B8+1</f>
        <v>3</v>
      </c>
      <c r="C9" s="26" t="s">
        <v>15</v>
      </c>
      <c r="D9" s="1">
        <v>10216331926.370005</v>
      </c>
      <c r="E9" s="2">
        <f t="shared" si="0"/>
        <v>78.48</v>
      </c>
      <c r="G9" s="49" t="s">
        <v>28</v>
      </c>
      <c r="J9" s="17"/>
    </row>
    <row r="10" spans="1:10" ht="27.75" customHeight="1">
      <c r="A10" s="25"/>
      <c r="B10" s="53">
        <f t="shared" si="1"/>
        <v>4</v>
      </c>
      <c r="C10" s="26" t="s">
        <v>38</v>
      </c>
      <c r="D10" s="1">
        <v>4500</v>
      </c>
      <c r="E10" s="2">
        <f t="shared" si="0"/>
        <v>0</v>
      </c>
      <c r="G10" s="49" t="s">
        <v>29</v>
      </c>
      <c r="J10" s="17"/>
    </row>
    <row r="11" spans="1:10" ht="42" customHeight="1">
      <c r="A11" s="25"/>
      <c r="B11" s="53">
        <f t="shared" si="1"/>
        <v>5</v>
      </c>
      <c r="C11" s="26" t="s">
        <v>18</v>
      </c>
      <c r="D11" s="1">
        <v>999008771.58</v>
      </c>
      <c r="E11" s="2">
        <f t="shared" si="0"/>
        <v>7.67</v>
      </c>
      <c r="G11" s="49" t="s">
        <v>30</v>
      </c>
      <c r="J11" s="17"/>
    </row>
    <row r="12" spans="1:10" ht="17.25" customHeight="1">
      <c r="A12" s="27"/>
      <c r="B12" s="53">
        <f t="shared" si="1"/>
        <v>6</v>
      </c>
      <c r="C12" s="26" t="s">
        <v>13</v>
      </c>
      <c r="D12" s="1">
        <v>531560</v>
      </c>
      <c r="E12" s="2">
        <f t="shared" si="0"/>
        <v>0</v>
      </c>
      <c r="G12" s="49" t="s">
        <v>31</v>
      </c>
      <c r="J12" s="17"/>
    </row>
    <row r="13" spans="1:10" ht="28.5" customHeight="1">
      <c r="A13" s="27"/>
      <c r="B13" s="53">
        <f t="shared" si="1"/>
        <v>7</v>
      </c>
      <c r="C13" s="26" t="s">
        <v>23</v>
      </c>
      <c r="D13" s="1">
        <v>8730043.84</v>
      </c>
      <c r="E13" s="2">
        <f t="shared" si="0"/>
        <v>0.07</v>
      </c>
      <c r="G13" s="49" t="s">
        <v>32</v>
      </c>
      <c r="J13" s="17"/>
    </row>
    <row r="14" spans="1:10" ht="55.5" customHeight="1">
      <c r="A14" s="27"/>
      <c r="B14" s="53">
        <f t="shared" si="1"/>
        <v>8</v>
      </c>
      <c r="C14" s="26" t="s">
        <v>14</v>
      </c>
      <c r="D14" s="1">
        <v>223832821.17</v>
      </c>
      <c r="E14" s="2">
        <f t="shared" si="0"/>
        <v>1.72</v>
      </c>
      <c r="G14" s="49" t="s">
        <v>33</v>
      </c>
      <c r="J14" s="17"/>
    </row>
    <row r="15" spans="1:10" ht="78" customHeight="1">
      <c r="A15" s="27"/>
      <c r="B15" s="53">
        <f t="shared" si="1"/>
        <v>9</v>
      </c>
      <c r="C15" s="26" t="s">
        <v>24</v>
      </c>
      <c r="D15" s="1">
        <v>341352570.1</v>
      </c>
      <c r="E15" s="2">
        <f t="shared" si="0"/>
        <v>2.62</v>
      </c>
      <c r="G15" s="49" t="s">
        <v>34</v>
      </c>
      <c r="J15" s="17"/>
    </row>
    <row r="16" spans="1:10" ht="66" customHeight="1">
      <c r="A16" s="27"/>
      <c r="B16" s="53">
        <f t="shared" si="1"/>
        <v>10</v>
      </c>
      <c r="C16" s="26" t="s">
        <v>19</v>
      </c>
      <c r="D16" s="1">
        <v>319715567.59999996</v>
      </c>
      <c r="E16" s="2">
        <f t="shared" si="0"/>
        <v>2.46</v>
      </c>
      <c r="G16" s="49" t="s">
        <v>35</v>
      </c>
      <c r="J16" s="17"/>
    </row>
    <row r="17" spans="1:10" ht="18" customHeight="1">
      <c r="A17" s="27"/>
      <c r="B17" s="53">
        <f t="shared" si="1"/>
        <v>11</v>
      </c>
      <c r="C17" s="26" t="s">
        <v>16</v>
      </c>
      <c r="D17" s="1">
        <v>315610526.81</v>
      </c>
      <c r="E17" s="2">
        <f t="shared" si="0"/>
        <v>2.42</v>
      </c>
      <c r="G17" s="49" t="s">
        <v>36</v>
      </c>
      <c r="J17" s="17"/>
    </row>
    <row r="18" spans="1:11" ht="52.5" customHeight="1" thickBot="1">
      <c r="A18" s="27"/>
      <c r="B18" s="53">
        <f t="shared" si="1"/>
        <v>12</v>
      </c>
      <c r="C18" s="26" t="s">
        <v>20</v>
      </c>
      <c r="D18" s="1">
        <v>60320325.48</v>
      </c>
      <c r="E18" s="2">
        <f t="shared" si="0"/>
        <v>0.46</v>
      </c>
      <c r="G18" s="49" t="s">
        <v>37</v>
      </c>
      <c r="J18" s="17"/>
      <c r="K18" s="14"/>
    </row>
    <row r="19" spans="1:11" s="18" customFormat="1" ht="16.5" customHeight="1" thickBot="1" thickTop="1">
      <c r="A19" s="22" t="s">
        <v>7</v>
      </c>
      <c r="B19" s="70" t="s">
        <v>10</v>
      </c>
      <c r="C19" s="71"/>
      <c r="D19" s="28">
        <f>D20+D21+D22</f>
        <v>269383889.86</v>
      </c>
      <c r="E19" s="24">
        <f>D19/$D$25*100</f>
        <v>2.069324765132169</v>
      </c>
      <c r="F19" s="38"/>
      <c r="G19" s="16"/>
      <c r="H19" s="45"/>
      <c r="J19" s="17"/>
      <c r="K19" s="17"/>
    </row>
    <row r="20" spans="1:11" ht="12.75" customHeight="1" thickTop="1">
      <c r="A20" s="27"/>
      <c r="B20" s="54"/>
      <c r="C20" s="3" t="s">
        <v>4</v>
      </c>
      <c r="D20" s="4">
        <v>256252489.67</v>
      </c>
      <c r="E20" s="5">
        <f>ROUND(D20/$D$25*100,2)</f>
        <v>1.97</v>
      </c>
      <c r="J20" s="17"/>
      <c r="K20" s="14"/>
    </row>
    <row r="21" spans="1:12" ht="12.75" customHeight="1">
      <c r="A21" s="29"/>
      <c r="B21" s="55"/>
      <c r="C21" s="6" t="s">
        <v>3</v>
      </c>
      <c r="D21" s="1">
        <v>13131400.19</v>
      </c>
      <c r="E21" s="1">
        <f>ROUND(D21/$D$25*100,2)</f>
        <v>0.1</v>
      </c>
      <c r="H21" s="46"/>
      <c r="J21" s="17"/>
      <c r="K21" s="14"/>
      <c r="L21" s="14"/>
    </row>
    <row r="22" spans="1:10" ht="12.75" customHeight="1" thickBot="1">
      <c r="A22" s="30"/>
      <c r="B22" s="56"/>
      <c r="C22" s="6" t="s">
        <v>11</v>
      </c>
      <c r="D22" s="7">
        <v>0</v>
      </c>
      <c r="E22" s="8">
        <f>ROUND(D22/$D$25*100,2)</f>
        <v>0</v>
      </c>
      <c r="H22" s="46"/>
      <c r="J22" s="17"/>
    </row>
    <row r="23" spans="1:10" s="18" customFormat="1" ht="16.5" customHeight="1" thickBot="1" thickTop="1">
      <c r="A23" s="22" t="s">
        <v>8</v>
      </c>
      <c r="B23" s="68" t="s">
        <v>9</v>
      </c>
      <c r="C23" s="69"/>
      <c r="D23" s="31">
        <v>3004527.6</v>
      </c>
      <c r="E23" s="24">
        <f>ROUND((D23/$D$25)*100,4)</f>
        <v>0.0231</v>
      </c>
      <c r="F23" s="38"/>
      <c r="G23" s="16"/>
      <c r="H23" s="45"/>
      <c r="J23" s="17"/>
    </row>
    <row r="24" spans="1:10" ht="5.25" customHeight="1" thickBot="1" thickTop="1">
      <c r="A24" s="32"/>
      <c r="B24" s="57"/>
      <c r="C24" s="33"/>
      <c r="D24" s="34"/>
      <c r="E24" s="35"/>
      <c r="F24" s="13"/>
      <c r="J24" s="17"/>
    </row>
    <row r="25" spans="1:10" s="18" customFormat="1" ht="18" customHeight="1" thickBot="1" thickTop="1">
      <c r="A25" s="44"/>
      <c r="B25" s="60" t="s">
        <v>0</v>
      </c>
      <c r="C25" s="61"/>
      <c r="D25" s="28">
        <f>D23+D6+D19</f>
        <v>13017960950.310005</v>
      </c>
      <c r="E25" s="23">
        <f>E23+E6+E19</f>
        <v>100.00242476513216</v>
      </c>
      <c r="F25" s="16"/>
      <c r="G25" s="16"/>
      <c r="H25" s="45"/>
      <c r="J25" s="17"/>
    </row>
    <row r="26" spans="1:10" ht="12.75" thickTop="1">
      <c r="A26" s="40"/>
      <c r="B26" s="58"/>
      <c r="C26" s="41"/>
      <c r="D26" s="42"/>
      <c r="E26" s="43"/>
      <c r="F26" s="43"/>
      <c r="J26" s="17"/>
    </row>
    <row r="27" ht="12">
      <c r="J27" s="17"/>
    </row>
    <row r="28" ht="12">
      <c r="J28" s="17"/>
    </row>
    <row r="29" ht="12">
      <c r="J29" s="17"/>
    </row>
    <row r="34" ht="12">
      <c r="D34" s="39"/>
    </row>
  </sheetData>
  <sheetProtection/>
  <mergeCells count="6">
    <mergeCell ref="B25:C25"/>
    <mergeCell ref="A3:E3"/>
    <mergeCell ref="A4:E4"/>
    <mergeCell ref="B23:C23"/>
    <mergeCell ref="B6:C6"/>
    <mergeCell ref="B19:C19"/>
  </mergeCells>
  <printOptions/>
  <pageMargins left="0.82" right="0.75" top="0.5" bottom="0.76" header="0.36" footer="0.5"/>
  <pageSetup fitToHeight="1" fitToWidth="1" horizontalDpi="1200" verticalDpi="1200" orientation="portrait" paperSize="9" scale="85" r:id="rId1"/>
  <headerFooter alignWithMargins="0">
    <oddFooter>&amp;C&amp;D</oddFooter>
  </headerFooter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Kordas, Dawid</cp:lastModifiedBy>
  <cp:lastPrinted>2020-02-05T07:41:45Z</cp:lastPrinted>
  <dcterms:created xsi:type="dcterms:W3CDTF">1999-06-07T12:42:01Z</dcterms:created>
  <dcterms:modified xsi:type="dcterms:W3CDTF">2021-02-03T18:55:50Z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egonGREENmodCATEGORY">
    <vt:lpwstr>C2-Internal</vt:lpwstr>
  </property>
  <property fmtid="{D5CDD505-2E9C-101B-9397-08002B2CF9AE}" pid="3" name="AegonGREENmodClassifiedBy">
    <vt:lpwstr>UxC4dwLulzfINJ8nQH+xvX5LNGipWa4BRSZhPgxsCvkGMLLT+s1VXXbPgiafmE9gCJPmmxuZI7BU/bir3lK3sziIX627Fj8+f3zqJDSWkJI=</vt:lpwstr>
  </property>
  <property fmtid="{D5CDD505-2E9C-101B-9397-08002B2CF9AE}" pid="4" name="AegonGREENmodClassificationDate">
    <vt:lpwstr>2020-04-03T15:04:29.3578193+02:00</vt:lpwstr>
  </property>
  <property fmtid="{D5CDD505-2E9C-101B-9397-08002B2CF9AE}" pid="5" name="AegonGREENmodClassifiedBySID">
    <vt:lpwstr>UxC4dwLulzfINJ8nQH+xvX5LNGipWa4BRSZhPgxsCvlz2k6FPI5HVtXBMOAb0Gx8akC6LXg/yIXGLuBlbnWC703au+C/5y4sCAjfiwX50/7nn3WQFPZ8kLf70pvGXGg4</vt:lpwstr>
  </property>
  <property fmtid="{D5CDD505-2E9C-101B-9397-08002B2CF9AE}" pid="6" name="AegonGREENmodGRNItemId">
    <vt:lpwstr>GRN-cb952f7d-767e-4e0d-a6da-68921793eeb5</vt:lpwstr>
  </property>
  <property fmtid="{D5CDD505-2E9C-101B-9397-08002B2CF9AE}" pid="7" name="AegonGREENmodHash">
    <vt:lpwstr>Pam3hcZAuNX3REnHw6N2Sh774nZ0fmflwH40HeHiEig=</vt:lpwstr>
  </property>
  <property fmtid="{D5CDD505-2E9C-101B-9397-08002B2CF9AE}" pid="8" name="AegonGREENmodRefresh">
    <vt:lpwstr>False</vt:lpwstr>
  </property>
</Properties>
</file>